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acdserv5\work_in_progress\CoronavirusResponseAct_StateNeeds\Federal_Legislation_Analyses\CARES_Act\"/>
    </mc:Choice>
  </mc:AlternateContent>
  <workbookProtection lockStructure="1"/>
  <bookViews>
    <workbookView xWindow="0" yWindow="0" windowWidth="28800" windowHeight="11010"/>
  </bookViews>
  <sheets>
    <sheet name="CARES Act analysis" sheetId="1" r:id="rId1"/>
    <sheet name="ESSERF LEA Estimate" sheetId="3" r:id="rId2"/>
  </sheets>
  <definedNames>
    <definedName name="_xlnm.Print_Area" localSheetId="0">'CARES Act analysis'!$A:$D</definedName>
    <definedName name="_xlnm.Print_Area" localSheetId="1">'ESSERF LEA Estimate'!$B$1:$F$686</definedName>
    <definedName name="_xlnm.Print_Titles" localSheetId="0">'CARES Act analysis'!$1:$2</definedName>
    <definedName name="_xlnm.Print_Titles" localSheetId="1">'ESSERF LEA Estimate'!$17:$17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7" i="1" l="1"/>
  <c r="D686" i="3" l="1"/>
  <c r="E19" i="3" l="1"/>
  <c r="F19" i="3" s="1"/>
  <c r="E20" i="3"/>
  <c r="F20" i="3" s="1"/>
  <c r="E21" i="3"/>
  <c r="F21" i="3" s="1"/>
  <c r="E22" i="3"/>
  <c r="F22" i="3" s="1"/>
  <c r="E23" i="3"/>
  <c r="F23" i="3" s="1"/>
  <c r="E24" i="3"/>
  <c r="F24" i="3" s="1"/>
  <c r="E25" i="3"/>
  <c r="F25" i="3" s="1"/>
  <c r="E26" i="3"/>
  <c r="F26" i="3" s="1"/>
  <c r="E27" i="3"/>
  <c r="F27" i="3" s="1"/>
  <c r="E28" i="3"/>
  <c r="F28" i="3" s="1"/>
  <c r="E29" i="3"/>
  <c r="F29" i="3" s="1"/>
  <c r="E30" i="3"/>
  <c r="F30" i="3" s="1"/>
  <c r="E31" i="3"/>
  <c r="F31" i="3" s="1"/>
  <c r="E32" i="3"/>
  <c r="F32" i="3" s="1"/>
  <c r="E33" i="3"/>
  <c r="F33" i="3" s="1"/>
  <c r="E34" i="3"/>
  <c r="F34" i="3" s="1"/>
  <c r="E35" i="3"/>
  <c r="F35" i="3" s="1"/>
  <c r="E36" i="3"/>
  <c r="F36" i="3" s="1"/>
  <c r="E37" i="3"/>
  <c r="F37" i="3" s="1"/>
  <c r="E38" i="3"/>
  <c r="F38" i="3" s="1"/>
  <c r="E39" i="3"/>
  <c r="F39" i="3" s="1"/>
  <c r="E40" i="3"/>
  <c r="F40" i="3" s="1"/>
  <c r="E41" i="3"/>
  <c r="F41" i="3" s="1"/>
  <c r="E42" i="3"/>
  <c r="F42" i="3" s="1"/>
  <c r="E43" i="3"/>
  <c r="F43" i="3" s="1"/>
  <c r="E44" i="3"/>
  <c r="F44" i="3" s="1"/>
  <c r="E45" i="3"/>
  <c r="F45" i="3" s="1"/>
  <c r="E46" i="3"/>
  <c r="F46" i="3" s="1"/>
  <c r="E47" i="3"/>
  <c r="F47" i="3" s="1"/>
  <c r="E48" i="3"/>
  <c r="F48" i="3" s="1"/>
  <c r="E49" i="3"/>
  <c r="F49" i="3" s="1"/>
  <c r="E50" i="3"/>
  <c r="F50" i="3" s="1"/>
  <c r="E51" i="3"/>
  <c r="F51" i="3" s="1"/>
  <c r="E52" i="3"/>
  <c r="F52" i="3" s="1"/>
  <c r="E53" i="3"/>
  <c r="F53" i="3" s="1"/>
  <c r="E54" i="3"/>
  <c r="F54" i="3" s="1"/>
  <c r="E55" i="3"/>
  <c r="F55" i="3" s="1"/>
  <c r="E56" i="3"/>
  <c r="F56" i="3" s="1"/>
  <c r="E57" i="3"/>
  <c r="F57" i="3" s="1"/>
  <c r="E58" i="3"/>
  <c r="F58" i="3" s="1"/>
  <c r="E59" i="3"/>
  <c r="F59" i="3" s="1"/>
  <c r="E60" i="3"/>
  <c r="F60" i="3" s="1"/>
  <c r="E61" i="3"/>
  <c r="F61" i="3" s="1"/>
  <c r="E62" i="3"/>
  <c r="F62" i="3" s="1"/>
  <c r="E63" i="3"/>
  <c r="F63" i="3" s="1"/>
  <c r="E64" i="3"/>
  <c r="F64" i="3" s="1"/>
  <c r="E65" i="3"/>
  <c r="F65" i="3" s="1"/>
  <c r="E66" i="3"/>
  <c r="F66" i="3" s="1"/>
  <c r="E67" i="3"/>
  <c r="F67" i="3" s="1"/>
  <c r="E68" i="3"/>
  <c r="F68" i="3" s="1"/>
  <c r="E69" i="3"/>
  <c r="F69" i="3" s="1"/>
  <c r="E70" i="3"/>
  <c r="F70" i="3" s="1"/>
  <c r="E71" i="3"/>
  <c r="F71" i="3" s="1"/>
  <c r="E72" i="3"/>
  <c r="F72" i="3" s="1"/>
  <c r="E73" i="3"/>
  <c r="F73" i="3" s="1"/>
  <c r="E74" i="3"/>
  <c r="F74" i="3" s="1"/>
  <c r="E75" i="3"/>
  <c r="F75" i="3" s="1"/>
  <c r="E76" i="3"/>
  <c r="F76" i="3" s="1"/>
  <c r="E77" i="3"/>
  <c r="F77" i="3" s="1"/>
  <c r="E78" i="3"/>
  <c r="F78" i="3" s="1"/>
  <c r="E79" i="3"/>
  <c r="F79" i="3" s="1"/>
  <c r="E80" i="3"/>
  <c r="F80" i="3" s="1"/>
  <c r="E81" i="3"/>
  <c r="F81" i="3" s="1"/>
  <c r="E82" i="3"/>
  <c r="F82" i="3" s="1"/>
  <c r="E83" i="3"/>
  <c r="F83" i="3" s="1"/>
  <c r="E84" i="3"/>
  <c r="F84" i="3" s="1"/>
  <c r="E85" i="3"/>
  <c r="F85" i="3" s="1"/>
  <c r="E86" i="3"/>
  <c r="F86" i="3" s="1"/>
  <c r="E87" i="3"/>
  <c r="F87" i="3" s="1"/>
  <c r="E88" i="3"/>
  <c r="F88" i="3" s="1"/>
  <c r="E89" i="3"/>
  <c r="F89" i="3" s="1"/>
  <c r="E90" i="3"/>
  <c r="F90" i="3" s="1"/>
  <c r="E91" i="3"/>
  <c r="F91" i="3" s="1"/>
  <c r="E92" i="3"/>
  <c r="F92" i="3" s="1"/>
  <c r="E93" i="3"/>
  <c r="F93" i="3" s="1"/>
  <c r="E94" i="3"/>
  <c r="F94" i="3" s="1"/>
  <c r="E95" i="3"/>
  <c r="F95" i="3" s="1"/>
  <c r="E96" i="3"/>
  <c r="F96" i="3" s="1"/>
  <c r="E97" i="3"/>
  <c r="F97" i="3" s="1"/>
  <c r="E98" i="3"/>
  <c r="F98" i="3" s="1"/>
  <c r="E99" i="3"/>
  <c r="F99" i="3" s="1"/>
  <c r="E100" i="3"/>
  <c r="F100" i="3" s="1"/>
  <c r="E101" i="3"/>
  <c r="F101" i="3" s="1"/>
  <c r="E102" i="3"/>
  <c r="F102" i="3" s="1"/>
  <c r="E103" i="3"/>
  <c r="F103" i="3" s="1"/>
  <c r="E104" i="3"/>
  <c r="F104" i="3" s="1"/>
  <c r="E105" i="3"/>
  <c r="F105" i="3" s="1"/>
  <c r="E106" i="3"/>
  <c r="F106" i="3" s="1"/>
  <c r="E107" i="3"/>
  <c r="F107" i="3" s="1"/>
  <c r="E108" i="3"/>
  <c r="F108" i="3" s="1"/>
  <c r="E109" i="3"/>
  <c r="F109" i="3" s="1"/>
  <c r="E110" i="3"/>
  <c r="F110" i="3" s="1"/>
  <c r="E111" i="3"/>
  <c r="F111" i="3" s="1"/>
  <c r="E112" i="3"/>
  <c r="F112" i="3" s="1"/>
  <c r="E113" i="3"/>
  <c r="F113" i="3" s="1"/>
  <c r="E114" i="3"/>
  <c r="F114" i="3" s="1"/>
  <c r="E115" i="3"/>
  <c r="F115" i="3" s="1"/>
  <c r="E116" i="3"/>
  <c r="F116" i="3" s="1"/>
  <c r="E117" i="3"/>
  <c r="F117" i="3" s="1"/>
  <c r="E118" i="3"/>
  <c r="F118" i="3" s="1"/>
  <c r="E119" i="3"/>
  <c r="F119" i="3" s="1"/>
  <c r="E120" i="3"/>
  <c r="F120" i="3" s="1"/>
  <c r="E121" i="3"/>
  <c r="F121" i="3" s="1"/>
  <c r="E122" i="3"/>
  <c r="F122" i="3" s="1"/>
  <c r="E123" i="3"/>
  <c r="F123" i="3" s="1"/>
  <c r="E124" i="3"/>
  <c r="F124" i="3" s="1"/>
  <c r="E125" i="3"/>
  <c r="F125" i="3" s="1"/>
  <c r="E126" i="3"/>
  <c r="F126" i="3" s="1"/>
  <c r="E127" i="3"/>
  <c r="F127" i="3" s="1"/>
  <c r="E128" i="3"/>
  <c r="F128" i="3" s="1"/>
  <c r="E129" i="3"/>
  <c r="F129" i="3" s="1"/>
  <c r="E130" i="3"/>
  <c r="F130" i="3" s="1"/>
  <c r="E131" i="3"/>
  <c r="F131" i="3" s="1"/>
  <c r="E132" i="3"/>
  <c r="F132" i="3" s="1"/>
  <c r="E133" i="3"/>
  <c r="F133" i="3" s="1"/>
  <c r="E134" i="3"/>
  <c r="F134" i="3" s="1"/>
  <c r="E135" i="3"/>
  <c r="F135" i="3" s="1"/>
  <c r="E136" i="3"/>
  <c r="F136" i="3" s="1"/>
  <c r="E137" i="3"/>
  <c r="F137" i="3" s="1"/>
  <c r="E138" i="3"/>
  <c r="F138" i="3" s="1"/>
  <c r="E139" i="3"/>
  <c r="F139" i="3" s="1"/>
  <c r="E140" i="3"/>
  <c r="F140" i="3" s="1"/>
  <c r="E141" i="3"/>
  <c r="F141" i="3" s="1"/>
  <c r="E142" i="3"/>
  <c r="F142" i="3" s="1"/>
  <c r="E143" i="3"/>
  <c r="F143" i="3" s="1"/>
  <c r="E144" i="3"/>
  <c r="F144" i="3" s="1"/>
  <c r="E145" i="3"/>
  <c r="F145" i="3" s="1"/>
  <c r="E146" i="3"/>
  <c r="F146" i="3" s="1"/>
  <c r="E147" i="3"/>
  <c r="F147" i="3" s="1"/>
  <c r="E148" i="3"/>
  <c r="F148" i="3" s="1"/>
  <c r="E149" i="3"/>
  <c r="F149" i="3" s="1"/>
  <c r="E150" i="3"/>
  <c r="F150" i="3" s="1"/>
  <c r="E151" i="3"/>
  <c r="F151" i="3" s="1"/>
  <c r="E152" i="3"/>
  <c r="F152" i="3" s="1"/>
  <c r="E153" i="3"/>
  <c r="F153" i="3" s="1"/>
  <c r="E154" i="3"/>
  <c r="F154" i="3" s="1"/>
  <c r="E155" i="3"/>
  <c r="F155" i="3" s="1"/>
  <c r="E156" i="3"/>
  <c r="F156" i="3" s="1"/>
  <c r="E157" i="3"/>
  <c r="F157" i="3" s="1"/>
  <c r="E158" i="3"/>
  <c r="F158" i="3" s="1"/>
  <c r="E159" i="3"/>
  <c r="F159" i="3" s="1"/>
  <c r="E160" i="3"/>
  <c r="F160" i="3" s="1"/>
  <c r="E161" i="3"/>
  <c r="F161" i="3" s="1"/>
  <c r="E162" i="3"/>
  <c r="F162" i="3" s="1"/>
  <c r="E163" i="3"/>
  <c r="F163" i="3" s="1"/>
  <c r="E164" i="3"/>
  <c r="F164" i="3" s="1"/>
  <c r="E165" i="3"/>
  <c r="F165" i="3" s="1"/>
  <c r="E166" i="3"/>
  <c r="F166" i="3" s="1"/>
  <c r="E167" i="3"/>
  <c r="F167" i="3" s="1"/>
  <c r="E168" i="3"/>
  <c r="F168" i="3" s="1"/>
  <c r="E169" i="3"/>
  <c r="F169" i="3" s="1"/>
  <c r="E170" i="3"/>
  <c r="F170" i="3" s="1"/>
  <c r="E171" i="3"/>
  <c r="F171" i="3" s="1"/>
  <c r="E172" i="3"/>
  <c r="F172" i="3" s="1"/>
  <c r="E173" i="3"/>
  <c r="F173" i="3" s="1"/>
  <c r="E174" i="3"/>
  <c r="F174" i="3" s="1"/>
  <c r="E175" i="3"/>
  <c r="F175" i="3" s="1"/>
  <c r="E176" i="3"/>
  <c r="F176" i="3" s="1"/>
  <c r="E177" i="3"/>
  <c r="F177" i="3" s="1"/>
  <c r="E178" i="3"/>
  <c r="F178" i="3" s="1"/>
  <c r="E179" i="3"/>
  <c r="F179" i="3" s="1"/>
  <c r="E180" i="3"/>
  <c r="F180" i="3" s="1"/>
  <c r="E181" i="3"/>
  <c r="F181" i="3" s="1"/>
  <c r="E182" i="3"/>
  <c r="F182" i="3" s="1"/>
  <c r="E183" i="3"/>
  <c r="F183" i="3" s="1"/>
  <c r="E184" i="3"/>
  <c r="F184" i="3" s="1"/>
  <c r="E185" i="3"/>
  <c r="F185" i="3" s="1"/>
  <c r="E186" i="3"/>
  <c r="F186" i="3" s="1"/>
  <c r="E187" i="3"/>
  <c r="F187" i="3" s="1"/>
  <c r="E188" i="3"/>
  <c r="F188" i="3" s="1"/>
  <c r="E189" i="3"/>
  <c r="F189" i="3" s="1"/>
  <c r="E190" i="3"/>
  <c r="F190" i="3" s="1"/>
  <c r="E191" i="3"/>
  <c r="F191" i="3" s="1"/>
  <c r="E192" i="3"/>
  <c r="F192" i="3" s="1"/>
  <c r="E193" i="3"/>
  <c r="F193" i="3" s="1"/>
  <c r="E194" i="3"/>
  <c r="F194" i="3" s="1"/>
  <c r="E195" i="3"/>
  <c r="F195" i="3" s="1"/>
  <c r="E196" i="3"/>
  <c r="F196" i="3" s="1"/>
  <c r="E197" i="3"/>
  <c r="F197" i="3" s="1"/>
  <c r="E198" i="3"/>
  <c r="F198" i="3" s="1"/>
  <c r="E199" i="3"/>
  <c r="F199" i="3" s="1"/>
  <c r="E200" i="3"/>
  <c r="F200" i="3" s="1"/>
  <c r="E201" i="3"/>
  <c r="F201" i="3" s="1"/>
  <c r="E202" i="3"/>
  <c r="F202" i="3" s="1"/>
  <c r="E203" i="3"/>
  <c r="F203" i="3" s="1"/>
  <c r="E204" i="3"/>
  <c r="F204" i="3" s="1"/>
  <c r="E205" i="3"/>
  <c r="F205" i="3" s="1"/>
  <c r="E206" i="3"/>
  <c r="F206" i="3" s="1"/>
  <c r="E207" i="3"/>
  <c r="F207" i="3" s="1"/>
  <c r="E208" i="3"/>
  <c r="F208" i="3" s="1"/>
  <c r="E209" i="3"/>
  <c r="F209" i="3" s="1"/>
  <c r="E210" i="3"/>
  <c r="F210" i="3" s="1"/>
  <c r="E211" i="3"/>
  <c r="F211" i="3" s="1"/>
  <c r="E212" i="3"/>
  <c r="F212" i="3" s="1"/>
  <c r="E213" i="3"/>
  <c r="F213" i="3" s="1"/>
  <c r="E214" i="3"/>
  <c r="F214" i="3" s="1"/>
  <c r="E215" i="3"/>
  <c r="F215" i="3" s="1"/>
  <c r="E216" i="3"/>
  <c r="F216" i="3" s="1"/>
  <c r="E217" i="3"/>
  <c r="F217" i="3" s="1"/>
  <c r="E218" i="3"/>
  <c r="F218" i="3" s="1"/>
  <c r="E219" i="3"/>
  <c r="F219" i="3" s="1"/>
  <c r="E220" i="3"/>
  <c r="F220" i="3" s="1"/>
  <c r="E221" i="3"/>
  <c r="F221" i="3" s="1"/>
  <c r="E222" i="3"/>
  <c r="F222" i="3" s="1"/>
  <c r="E223" i="3"/>
  <c r="F223" i="3" s="1"/>
  <c r="E224" i="3"/>
  <c r="F224" i="3" s="1"/>
  <c r="E225" i="3"/>
  <c r="F225" i="3" s="1"/>
  <c r="E226" i="3"/>
  <c r="F226" i="3" s="1"/>
  <c r="E227" i="3"/>
  <c r="F227" i="3" s="1"/>
  <c r="E228" i="3"/>
  <c r="F228" i="3" s="1"/>
  <c r="E229" i="3"/>
  <c r="F229" i="3" s="1"/>
  <c r="E230" i="3"/>
  <c r="F230" i="3" s="1"/>
  <c r="E231" i="3"/>
  <c r="F231" i="3" s="1"/>
  <c r="E232" i="3"/>
  <c r="F232" i="3" s="1"/>
  <c r="E233" i="3"/>
  <c r="F233" i="3" s="1"/>
  <c r="E234" i="3"/>
  <c r="F234" i="3" s="1"/>
  <c r="E235" i="3"/>
  <c r="F235" i="3" s="1"/>
  <c r="E236" i="3"/>
  <c r="F236" i="3" s="1"/>
  <c r="E237" i="3"/>
  <c r="F237" i="3" s="1"/>
  <c r="E238" i="3"/>
  <c r="F238" i="3" s="1"/>
  <c r="E239" i="3"/>
  <c r="F239" i="3" s="1"/>
  <c r="E240" i="3"/>
  <c r="F240" i="3" s="1"/>
  <c r="E241" i="3"/>
  <c r="F241" i="3" s="1"/>
  <c r="E242" i="3"/>
  <c r="F242" i="3" s="1"/>
  <c r="E243" i="3"/>
  <c r="F243" i="3" s="1"/>
  <c r="E244" i="3"/>
  <c r="F244" i="3" s="1"/>
  <c r="E245" i="3"/>
  <c r="F245" i="3" s="1"/>
  <c r="E246" i="3"/>
  <c r="F246" i="3" s="1"/>
  <c r="E247" i="3"/>
  <c r="F247" i="3" s="1"/>
  <c r="E248" i="3"/>
  <c r="F248" i="3" s="1"/>
  <c r="E249" i="3"/>
  <c r="F249" i="3" s="1"/>
  <c r="E250" i="3"/>
  <c r="F250" i="3" s="1"/>
  <c r="E251" i="3"/>
  <c r="F251" i="3" s="1"/>
  <c r="E252" i="3"/>
  <c r="F252" i="3" s="1"/>
  <c r="E253" i="3"/>
  <c r="F253" i="3" s="1"/>
  <c r="E254" i="3"/>
  <c r="F254" i="3" s="1"/>
  <c r="E255" i="3"/>
  <c r="F255" i="3" s="1"/>
  <c r="E256" i="3"/>
  <c r="F256" i="3" s="1"/>
  <c r="E257" i="3"/>
  <c r="F257" i="3" s="1"/>
  <c r="E258" i="3"/>
  <c r="F258" i="3" s="1"/>
  <c r="E259" i="3"/>
  <c r="F259" i="3" s="1"/>
  <c r="E260" i="3"/>
  <c r="F260" i="3" s="1"/>
  <c r="E261" i="3"/>
  <c r="F261" i="3" s="1"/>
  <c r="E262" i="3"/>
  <c r="F262" i="3" s="1"/>
  <c r="E263" i="3"/>
  <c r="F263" i="3" s="1"/>
  <c r="E264" i="3"/>
  <c r="F264" i="3" s="1"/>
  <c r="E265" i="3"/>
  <c r="F265" i="3" s="1"/>
  <c r="E266" i="3"/>
  <c r="F266" i="3" s="1"/>
  <c r="E267" i="3"/>
  <c r="F267" i="3" s="1"/>
  <c r="E268" i="3"/>
  <c r="F268" i="3" s="1"/>
  <c r="E269" i="3"/>
  <c r="F269" i="3" s="1"/>
  <c r="E270" i="3"/>
  <c r="F270" i="3" s="1"/>
  <c r="E271" i="3"/>
  <c r="F271" i="3" s="1"/>
  <c r="E272" i="3"/>
  <c r="F272" i="3" s="1"/>
  <c r="E273" i="3"/>
  <c r="F273" i="3" s="1"/>
  <c r="E274" i="3"/>
  <c r="F274" i="3" s="1"/>
  <c r="E275" i="3"/>
  <c r="F275" i="3" s="1"/>
  <c r="E276" i="3"/>
  <c r="F276" i="3" s="1"/>
  <c r="E277" i="3"/>
  <c r="F277" i="3" s="1"/>
  <c r="E278" i="3"/>
  <c r="F278" i="3" s="1"/>
  <c r="E279" i="3"/>
  <c r="F279" i="3" s="1"/>
  <c r="E280" i="3"/>
  <c r="F280" i="3" s="1"/>
  <c r="E281" i="3"/>
  <c r="F281" i="3" s="1"/>
  <c r="E282" i="3"/>
  <c r="F282" i="3" s="1"/>
  <c r="E283" i="3"/>
  <c r="F283" i="3" s="1"/>
  <c r="E284" i="3"/>
  <c r="F284" i="3" s="1"/>
  <c r="E285" i="3"/>
  <c r="F285" i="3" s="1"/>
  <c r="E286" i="3"/>
  <c r="F286" i="3" s="1"/>
  <c r="E287" i="3"/>
  <c r="F287" i="3" s="1"/>
  <c r="E288" i="3"/>
  <c r="F288" i="3" s="1"/>
  <c r="E289" i="3"/>
  <c r="F289" i="3" s="1"/>
  <c r="E290" i="3"/>
  <c r="F290" i="3" s="1"/>
  <c r="E291" i="3"/>
  <c r="F291" i="3" s="1"/>
  <c r="E292" i="3"/>
  <c r="F292" i="3" s="1"/>
  <c r="E293" i="3"/>
  <c r="F293" i="3" s="1"/>
  <c r="E294" i="3"/>
  <c r="F294" i="3" s="1"/>
  <c r="E295" i="3"/>
  <c r="F295" i="3" s="1"/>
  <c r="E296" i="3"/>
  <c r="F296" i="3" s="1"/>
  <c r="E297" i="3"/>
  <c r="F297" i="3" s="1"/>
  <c r="E298" i="3"/>
  <c r="F298" i="3" s="1"/>
  <c r="E299" i="3"/>
  <c r="F299" i="3" s="1"/>
  <c r="E300" i="3"/>
  <c r="F300" i="3" s="1"/>
  <c r="E301" i="3"/>
  <c r="F301" i="3" s="1"/>
  <c r="E302" i="3"/>
  <c r="F302" i="3" s="1"/>
  <c r="E303" i="3"/>
  <c r="F303" i="3" s="1"/>
  <c r="E304" i="3"/>
  <c r="F304" i="3" s="1"/>
  <c r="E305" i="3"/>
  <c r="F305" i="3" s="1"/>
  <c r="E306" i="3"/>
  <c r="F306" i="3" s="1"/>
  <c r="E307" i="3"/>
  <c r="F307" i="3" s="1"/>
  <c r="E308" i="3"/>
  <c r="F308" i="3" s="1"/>
  <c r="E309" i="3"/>
  <c r="F309" i="3" s="1"/>
  <c r="E310" i="3"/>
  <c r="F310" i="3" s="1"/>
  <c r="E311" i="3"/>
  <c r="F311" i="3" s="1"/>
  <c r="E312" i="3"/>
  <c r="F312" i="3" s="1"/>
  <c r="E313" i="3"/>
  <c r="F313" i="3" s="1"/>
  <c r="E314" i="3"/>
  <c r="F314" i="3" s="1"/>
  <c r="E315" i="3"/>
  <c r="F315" i="3" s="1"/>
  <c r="E316" i="3"/>
  <c r="F316" i="3" s="1"/>
  <c r="E317" i="3"/>
  <c r="F317" i="3" s="1"/>
  <c r="E318" i="3"/>
  <c r="F318" i="3" s="1"/>
  <c r="E319" i="3"/>
  <c r="F319" i="3" s="1"/>
  <c r="E320" i="3"/>
  <c r="F320" i="3" s="1"/>
  <c r="E321" i="3"/>
  <c r="F321" i="3" s="1"/>
  <c r="E322" i="3"/>
  <c r="F322" i="3" s="1"/>
  <c r="E323" i="3"/>
  <c r="F323" i="3" s="1"/>
  <c r="E324" i="3"/>
  <c r="F324" i="3" s="1"/>
  <c r="E325" i="3"/>
  <c r="F325" i="3" s="1"/>
  <c r="E326" i="3"/>
  <c r="F326" i="3" s="1"/>
  <c r="E327" i="3"/>
  <c r="F327" i="3" s="1"/>
  <c r="E328" i="3"/>
  <c r="F328" i="3" s="1"/>
  <c r="E329" i="3"/>
  <c r="F329" i="3" s="1"/>
  <c r="E330" i="3"/>
  <c r="F330" i="3" s="1"/>
  <c r="E331" i="3"/>
  <c r="F331" i="3" s="1"/>
  <c r="E332" i="3"/>
  <c r="F332" i="3" s="1"/>
  <c r="E333" i="3"/>
  <c r="F333" i="3" s="1"/>
  <c r="E334" i="3"/>
  <c r="F334" i="3" s="1"/>
  <c r="E335" i="3"/>
  <c r="F335" i="3" s="1"/>
  <c r="E336" i="3"/>
  <c r="F336" i="3" s="1"/>
  <c r="E337" i="3"/>
  <c r="F337" i="3" s="1"/>
  <c r="E338" i="3"/>
  <c r="F338" i="3" s="1"/>
  <c r="E339" i="3"/>
  <c r="F339" i="3" s="1"/>
  <c r="E340" i="3"/>
  <c r="F340" i="3" s="1"/>
  <c r="E341" i="3"/>
  <c r="F341" i="3" s="1"/>
  <c r="E342" i="3"/>
  <c r="F342" i="3" s="1"/>
  <c r="E343" i="3"/>
  <c r="F343" i="3" s="1"/>
  <c r="E344" i="3"/>
  <c r="F344" i="3" s="1"/>
  <c r="E345" i="3"/>
  <c r="F345" i="3" s="1"/>
  <c r="E346" i="3"/>
  <c r="F346" i="3" s="1"/>
  <c r="E347" i="3"/>
  <c r="F347" i="3" s="1"/>
  <c r="E348" i="3"/>
  <c r="F348" i="3" s="1"/>
  <c r="E349" i="3"/>
  <c r="F349" i="3" s="1"/>
  <c r="E350" i="3"/>
  <c r="F350" i="3" s="1"/>
  <c r="E351" i="3"/>
  <c r="F351" i="3" s="1"/>
  <c r="E352" i="3"/>
  <c r="F352" i="3" s="1"/>
  <c r="E353" i="3"/>
  <c r="F353" i="3" s="1"/>
  <c r="E354" i="3"/>
  <c r="F354" i="3" s="1"/>
  <c r="E355" i="3"/>
  <c r="F355" i="3" s="1"/>
  <c r="E356" i="3"/>
  <c r="F356" i="3" s="1"/>
  <c r="E357" i="3"/>
  <c r="F357" i="3" s="1"/>
  <c r="E358" i="3"/>
  <c r="F358" i="3" s="1"/>
  <c r="E359" i="3"/>
  <c r="F359" i="3" s="1"/>
  <c r="E360" i="3"/>
  <c r="F360" i="3" s="1"/>
  <c r="E361" i="3"/>
  <c r="F361" i="3" s="1"/>
  <c r="E362" i="3"/>
  <c r="F362" i="3" s="1"/>
  <c r="E363" i="3"/>
  <c r="F363" i="3" s="1"/>
  <c r="E364" i="3"/>
  <c r="F364" i="3" s="1"/>
  <c r="E365" i="3"/>
  <c r="F365" i="3" s="1"/>
  <c r="E366" i="3"/>
  <c r="F366" i="3" s="1"/>
  <c r="E367" i="3"/>
  <c r="F367" i="3" s="1"/>
  <c r="E368" i="3"/>
  <c r="F368" i="3" s="1"/>
  <c r="E369" i="3"/>
  <c r="F369" i="3" s="1"/>
  <c r="E370" i="3"/>
  <c r="F370" i="3" s="1"/>
  <c r="E371" i="3"/>
  <c r="F371" i="3" s="1"/>
  <c r="E372" i="3"/>
  <c r="F372" i="3" s="1"/>
  <c r="E373" i="3"/>
  <c r="F373" i="3" s="1"/>
  <c r="E374" i="3"/>
  <c r="F374" i="3" s="1"/>
  <c r="E375" i="3"/>
  <c r="F375" i="3" s="1"/>
  <c r="E376" i="3"/>
  <c r="F376" i="3" s="1"/>
  <c r="E377" i="3"/>
  <c r="F377" i="3" s="1"/>
  <c r="E378" i="3"/>
  <c r="F378" i="3" s="1"/>
  <c r="E379" i="3"/>
  <c r="F379" i="3" s="1"/>
  <c r="E380" i="3"/>
  <c r="F380" i="3" s="1"/>
  <c r="E381" i="3"/>
  <c r="F381" i="3" s="1"/>
  <c r="E382" i="3"/>
  <c r="F382" i="3" s="1"/>
  <c r="E383" i="3"/>
  <c r="F383" i="3" s="1"/>
  <c r="E384" i="3"/>
  <c r="F384" i="3" s="1"/>
  <c r="E385" i="3"/>
  <c r="F385" i="3" s="1"/>
  <c r="E386" i="3"/>
  <c r="F386" i="3" s="1"/>
  <c r="E387" i="3"/>
  <c r="F387" i="3" s="1"/>
  <c r="E388" i="3"/>
  <c r="F388" i="3" s="1"/>
  <c r="E389" i="3"/>
  <c r="F389" i="3" s="1"/>
  <c r="E390" i="3"/>
  <c r="F390" i="3" s="1"/>
  <c r="E391" i="3"/>
  <c r="F391" i="3" s="1"/>
  <c r="E392" i="3"/>
  <c r="F392" i="3" s="1"/>
  <c r="E393" i="3"/>
  <c r="F393" i="3" s="1"/>
  <c r="E394" i="3"/>
  <c r="F394" i="3" s="1"/>
  <c r="E395" i="3"/>
  <c r="F395" i="3" s="1"/>
  <c r="E396" i="3"/>
  <c r="F396" i="3" s="1"/>
  <c r="E397" i="3"/>
  <c r="F397" i="3" s="1"/>
  <c r="E398" i="3"/>
  <c r="F398" i="3" s="1"/>
  <c r="E399" i="3"/>
  <c r="F399" i="3" s="1"/>
  <c r="E400" i="3"/>
  <c r="F400" i="3" s="1"/>
  <c r="E401" i="3"/>
  <c r="F401" i="3" s="1"/>
  <c r="E402" i="3"/>
  <c r="F402" i="3" s="1"/>
  <c r="E403" i="3"/>
  <c r="F403" i="3" s="1"/>
  <c r="E404" i="3"/>
  <c r="F404" i="3" s="1"/>
  <c r="E405" i="3"/>
  <c r="F405" i="3" s="1"/>
  <c r="E406" i="3"/>
  <c r="F406" i="3" s="1"/>
  <c r="E407" i="3"/>
  <c r="F407" i="3" s="1"/>
  <c r="E408" i="3"/>
  <c r="F408" i="3" s="1"/>
  <c r="E409" i="3"/>
  <c r="F409" i="3" s="1"/>
  <c r="E410" i="3"/>
  <c r="F410" i="3" s="1"/>
  <c r="E411" i="3"/>
  <c r="F411" i="3" s="1"/>
  <c r="E412" i="3"/>
  <c r="F412" i="3" s="1"/>
  <c r="E413" i="3"/>
  <c r="F413" i="3" s="1"/>
  <c r="E414" i="3"/>
  <c r="F414" i="3" s="1"/>
  <c r="E415" i="3"/>
  <c r="F415" i="3" s="1"/>
  <c r="E416" i="3"/>
  <c r="F416" i="3" s="1"/>
  <c r="E417" i="3"/>
  <c r="F417" i="3" s="1"/>
  <c r="E418" i="3"/>
  <c r="F418" i="3" s="1"/>
  <c r="E419" i="3"/>
  <c r="F419" i="3" s="1"/>
  <c r="E420" i="3"/>
  <c r="F420" i="3" s="1"/>
  <c r="E421" i="3"/>
  <c r="F421" i="3" s="1"/>
  <c r="E422" i="3"/>
  <c r="F422" i="3" s="1"/>
  <c r="E423" i="3"/>
  <c r="F423" i="3" s="1"/>
  <c r="E424" i="3"/>
  <c r="F424" i="3" s="1"/>
  <c r="E425" i="3"/>
  <c r="F425" i="3" s="1"/>
  <c r="E426" i="3"/>
  <c r="F426" i="3" s="1"/>
  <c r="E427" i="3"/>
  <c r="F427" i="3" s="1"/>
  <c r="E428" i="3"/>
  <c r="F428" i="3" s="1"/>
  <c r="E429" i="3"/>
  <c r="F429" i="3" s="1"/>
  <c r="E430" i="3"/>
  <c r="F430" i="3" s="1"/>
  <c r="E431" i="3"/>
  <c r="F431" i="3" s="1"/>
  <c r="E432" i="3"/>
  <c r="F432" i="3" s="1"/>
  <c r="E433" i="3"/>
  <c r="F433" i="3" s="1"/>
  <c r="E434" i="3"/>
  <c r="F434" i="3" s="1"/>
  <c r="E435" i="3"/>
  <c r="F435" i="3" s="1"/>
  <c r="E436" i="3"/>
  <c r="F436" i="3" s="1"/>
  <c r="E437" i="3"/>
  <c r="F437" i="3" s="1"/>
  <c r="E438" i="3"/>
  <c r="F438" i="3" s="1"/>
  <c r="E439" i="3"/>
  <c r="F439" i="3" s="1"/>
  <c r="E440" i="3"/>
  <c r="F440" i="3" s="1"/>
  <c r="E441" i="3"/>
  <c r="F441" i="3" s="1"/>
  <c r="E442" i="3"/>
  <c r="F442" i="3" s="1"/>
  <c r="E443" i="3"/>
  <c r="F443" i="3" s="1"/>
  <c r="E444" i="3"/>
  <c r="F444" i="3" s="1"/>
  <c r="E445" i="3"/>
  <c r="F445" i="3" s="1"/>
  <c r="E446" i="3"/>
  <c r="F446" i="3" s="1"/>
  <c r="E447" i="3"/>
  <c r="F447" i="3" s="1"/>
  <c r="E448" i="3"/>
  <c r="F448" i="3" s="1"/>
  <c r="E449" i="3"/>
  <c r="F449" i="3" s="1"/>
  <c r="E450" i="3"/>
  <c r="F450" i="3" s="1"/>
  <c r="E451" i="3"/>
  <c r="F451" i="3" s="1"/>
  <c r="E452" i="3"/>
  <c r="F452" i="3" s="1"/>
  <c r="E453" i="3"/>
  <c r="F453" i="3" s="1"/>
  <c r="E454" i="3"/>
  <c r="F454" i="3" s="1"/>
  <c r="E455" i="3"/>
  <c r="F455" i="3" s="1"/>
  <c r="E456" i="3"/>
  <c r="F456" i="3" s="1"/>
  <c r="E457" i="3"/>
  <c r="F457" i="3" s="1"/>
  <c r="E458" i="3"/>
  <c r="F458" i="3" s="1"/>
  <c r="E459" i="3"/>
  <c r="F459" i="3" s="1"/>
  <c r="E460" i="3"/>
  <c r="F460" i="3" s="1"/>
  <c r="E461" i="3"/>
  <c r="F461" i="3" s="1"/>
  <c r="E462" i="3"/>
  <c r="F462" i="3" s="1"/>
  <c r="E463" i="3"/>
  <c r="F463" i="3" s="1"/>
  <c r="E464" i="3"/>
  <c r="F464" i="3" s="1"/>
  <c r="E465" i="3"/>
  <c r="F465" i="3" s="1"/>
  <c r="E466" i="3"/>
  <c r="F466" i="3" s="1"/>
  <c r="E467" i="3"/>
  <c r="F467" i="3" s="1"/>
  <c r="E468" i="3"/>
  <c r="F468" i="3" s="1"/>
  <c r="E469" i="3"/>
  <c r="F469" i="3" s="1"/>
  <c r="E470" i="3"/>
  <c r="F470" i="3" s="1"/>
  <c r="E471" i="3"/>
  <c r="F471" i="3" s="1"/>
  <c r="E472" i="3"/>
  <c r="F472" i="3" s="1"/>
  <c r="E473" i="3"/>
  <c r="F473" i="3" s="1"/>
  <c r="E474" i="3"/>
  <c r="F474" i="3" s="1"/>
  <c r="E475" i="3"/>
  <c r="F475" i="3" s="1"/>
  <c r="E476" i="3"/>
  <c r="F476" i="3" s="1"/>
  <c r="E477" i="3"/>
  <c r="F477" i="3" s="1"/>
  <c r="E478" i="3"/>
  <c r="F478" i="3" s="1"/>
  <c r="E479" i="3"/>
  <c r="F479" i="3" s="1"/>
  <c r="E480" i="3"/>
  <c r="F480" i="3" s="1"/>
  <c r="E481" i="3"/>
  <c r="F481" i="3" s="1"/>
  <c r="E482" i="3"/>
  <c r="F482" i="3" s="1"/>
  <c r="E483" i="3"/>
  <c r="F483" i="3" s="1"/>
  <c r="E484" i="3"/>
  <c r="F484" i="3" s="1"/>
  <c r="E485" i="3"/>
  <c r="F485" i="3" s="1"/>
  <c r="E486" i="3"/>
  <c r="F486" i="3" s="1"/>
  <c r="E487" i="3"/>
  <c r="F487" i="3" s="1"/>
  <c r="E488" i="3"/>
  <c r="F488" i="3" s="1"/>
  <c r="E489" i="3"/>
  <c r="F489" i="3" s="1"/>
  <c r="E490" i="3"/>
  <c r="F490" i="3" s="1"/>
  <c r="E491" i="3"/>
  <c r="F491" i="3" s="1"/>
  <c r="E492" i="3"/>
  <c r="F492" i="3" s="1"/>
  <c r="E493" i="3"/>
  <c r="F493" i="3" s="1"/>
  <c r="E494" i="3"/>
  <c r="F494" i="3" s="1"/>
  <c r="E495" i="3"/>
  <c r="F495" i="3" s="1"/>
  <c r="E496" i="3"/>
  <c r="F496" i="3" s="1"/>
  <c r="E497" i="3"/>
  <c r="F497" i="3" s="1"/>
  <c r="E498" i="3"/>
  <c r="F498" i="3" s="1"/>
  <c r="E499" i="3"/>
  <c r="F499" i="3" s="1"/>
  <c r="E500" i="3"/>
  <c r="F500" i="3" s="1"/>
  <c r="E501" i="3"/>
  <c r="F501" i="3" s="1"/>
  <c r="E502" i="3"/>
  <c r="F502" i="3" s="1"/>
  <c r="E503" i="3"/>
  <c r="F503" i="3" s="1"/>
  <c r="E504" i="3"/>
  <c r="F504" i="3" s="1"/>
  <c r="E505" i="3"/>
  <c r="F505" i="3" s="1"/>
  <c r="E506" i="3"/>
  <c r="F506" i="3" s="1"/>
  <c r="E507" i="3"/>
  <c r="F507" i="3" s="1"/>
  <c r="E508" i="3"/>
  <c r="F508" i="3" s="1"/>
  <c r="E509" i="3"/>
  <c r="F509" i="3" s="1"/>
  <c r="E510" i="3"/>
  <c r="F510" i="3" s="1"/>
  <c r="E511" i="3"/>
  <c r="F511" i="3" s="1"/>
  <c r="E512" i="3"/>
  <c r="F512" i="3" s="1"/>
  <c r="E513" i="3"/>
  <c r="F513" i="3" s="1"/>
  <c r="E514" i="3"/>
  <c r="F514" i="3" s="1"/>
  <c r="E515" i="3"/>
  <c r="F515" i="3" s="1"/>
  <c r="E516" i="3"/>
  <c r="F516" i="3" s="1"/>
  <c r="E517" i="3"/>
  <c r="F517" i="3" s="1"/>
  <c r="E518" i="3"/>
  <c r="F518" i="3" s="1"/>
  <c r="E519" i="3"/>
  <c r="F519" i="3" s="1"/>
  <c r="E520" i="3"/>
  <c r="F520" i="3" s="1"/>
  <c r="E521" i="3"/>
  <c r="F521" i="3" s="1"/>
  <c r="E522" i="3"/>
  <c r="F522" i="3" s="1"/>
  <c r="E523" i="3"/>
  <c r="F523" i="3" s="1"/>
  <c r="E524" i="3"/>
  <c r="F524" i="3" s="1"/>
  <c r="E525" i="3"/>
  <c r="F525" i="3" s="1"/>
  <c r="E526" i="3"/>
  <c r="F526" i="3" s="1"/>
  <c r="E527" i="3"/>
  <c r="F527" i="3" s="1"/>
  <c r="E528" i="3"/>
  <c r="F528" i="3" s="1"/>
  <c r="E529" i="3"/>
  <c r="F529" i="3" s="1"/>
  <c r="E530" i="3"/>
  <c r="F530" i="3" s="1"/>
  <c r="E531" i="3"/>
  <c r="F531" i="3" s="1"/>
  <c r="E532" i="3"/>
  <c r="F532" i="3" s="1"/>
  <c r="E533" i="3"/>
  <c r="F533" i="3" s="1"/>
  <c r="E534" i="3"/>
  <c r="F534" i="3" s="1"/>
  <c r="E535" i="3"/>
  <c r="F535" i="3" s="1"/>
  <c r="E536" i="3"/>
  <c r="F536" i="3" s="1"/>
  <c r="E537" i="3"/>
  <c r="F537" i="3" s="1"/>
  <c r="E538" i="3"/>
  <c r="F538" i="3" s="1"/>
  <c r="E539" i="3"/>
  <c r="F539" i="3" s="1"/>
  <c r="E540" i="3"/>
  <c r="F540" i="3" s="1"/>
  <c r="E541" i="3"/>
  <c r="F541" i="3" s="1"/>
  <c r="E542" i="3"/>
  <c r="F542" i="3" s="1"/>
  <c r="E543" i="3"/>
  <c r="F543" i="3" s="1"/>
  <c r="E544" i="3"/>
  <c r="F544" i="3" s="1"/>
  <c r="E545" i="3"/>
  <c r="F545" i="3" s="1"/>
  <c r="E546" i="3"/>
  <c r="F546" i="3" s="1"/>
  <c r="E547" i="3"/>
  <c r="F547" i="3" s="1"/>
  <c r="E548" i="3"/>
  <c r="F548" i="3" s="1"/>
  <c r="E549" i="3"/>
  <c r="F549" i="3" s="1"/>
  <c r="E550" i="3"/>
  <c r="F550" i="3" s="1"/>
  <c r="E551" i="3"/>
  <c r="F551" i="3" s="1"/>
  <c r="E552" i="3"/>
  <c r="F552" i="3" s="1"/>
  <c r="E553" i="3"/>
  <c r="F553" i="3" s="1"/>
  <c r="E554" i="3"/>
  <c r="F554" i="3" s="1"/>
  <c r="E555" i="3"/>
  <c r="F555" i="3" s="1"/>
  <c r="E556" i="3"/>
  <c r="F556" i="3" s="1"/>
  <c r="E557" i="3"/>
  <c r="F557" i="3" s="1"/>
  <c r="E558" i="3"/>
  <c r="F558" i="3" s="1"/>
  <c r="E559" i="3"/>
  <c r="F559" i="3" s="1"/>
  <c r="E560" i="3"/>
  <c r="F560" i="3" s="1"/>
  <c r="E561" i="3"/>
  <c r="F561" i="3" s="1"/>
  <c r="E562" i="3"/>
  <c r="F562" i="3" s="1"/>
  <c r="E563" i="3"/>
  <c r="F563" i="3" s="1"/>
  <c r="E564" i="3"/>
  <c r="F564" i="3" s="1"/>
  <c r="E565" i="3"/>
  <c r="F565" i="3" s="1"/>
  <c r="E566" i="3"/>
  <c r="F566" i="3" s="1"/>
  <c r="E567" i="3"/>
  <c r="F567" i="3" s="1"/>
  <c r="E568" i="3"/>
  <c r="F568" i="3" s="1"/>
  <c r="E569" i="3"/>
  <c r="F569" i="3" s="1"/>
  <c r="E570" i="3"/>
  <c r="F570" i="3" s="1"/>
  <c r="E571" i="3"/>
  <c r="F571" i="3" s="1"/>
  <c r="E572" i="3"/>
  <c r="F572" i="3" s="1"/>
  <c r="E573" i="3"/>
  <c r="F573" i="3" s="1"/>
  <c r="E574" i="3"/>
  <c r="F574" i="3" s="1"/>
  <c r="E575" i="3"/>
  <c r="F575" i="3" s="1"/>
  <c r="E576" i="3"/>
  <c r="F576" i="3" s="1"/>
  <c r="E577" i="3"/>
  <c r="F577" i="3" s="1"/>
  <c r="E578" i="3"/>
  <c r="F578" i="3" s="1"/>
  <c r="E579" i="3"/>
  <c r="F579" i="3" s="1"/>
  <c r="E580" i="3"/>
  <c r="F580" i="3" s="1"/>
  <c r="E581" i="3"/>
  <c r="F581" i="3" s="1"/>
  <c r="E582" i="3"/>
  <c r="F582" i="3" s="1"/>
  <c r="E583" i="3"/>
  <c r="F583" i="3" s="1"/>
  <c r="E584" i="3"/>
  <c r="F584" i="3" s="1"/>
  <c r="E585" i="3"/>
  <c r="F585" i="3" s="1"/>
  <c r="E586" i="3"/>
  <c r="F586" i="3" s="1"/>
  <c r="E587" i="3"/>
  <c r="F587" i="3" s="1"/>
  <c r="E588" i="3"/>
  <c r="F588" i="3" s="1"/>
  <c r="E589" i="3"/>
  <c r="F589" i="3" s="1"/>
  <c r="E590" i="3"/>
  <c r="F590" i="3" s="1"/>
  <c r="E591" i="3"/>
  <c r="F591" i="3" s="1"/>
  <c r="E592" i="3"/>
  <c r="F592" i="3" s="1"/>
  <c r="E593" i="3"/>
  <c r="F593" i="3" s="1"/>
  <c r="E594" i="3"/>
  <c r="F594" i="3" s="1"/>
  <c r="E595" i="3"/>
  <c r="F595" i="3" s="1"/>
  <c r="E596" i="3"/>
  <c r="F596" i="3" s="1"/>
  <c r="E597" i="3"/>
  <c r="F597" i="3" s="1"/>
  <c r="E598" i="3"/>
  <c r="F598" i="3" s="1"/>
  <c r="E599" i="3"/>
  <c r="F599" i="3" s="1"/>
  <c r="E600" i="3"/>
  <c r="F600" i="3" s="1"/>
  <c r="E601" i="3"/>
  <c r="F601" i="3" s="1"/>
  <c r="E602" i="3"/>
  <c r="F602" i="3" s="1"/>
  <c r="E603" i="3"/>
  <c r="F603" i="3" s="1"/>
  <c r="E604" i="3"/>
  <c r="F604" i="3" s="1"/>
  <c r="E605" i="3"/>
  <c r="F605" i="3" s="1"/>
  <c r="E606" i="3"/>
  <c r="F606" i="3" s="1"/>
  <c r="E607" i="3"/>
  <c r="F607" i="3" s="1"/>
  <c r="E608" i="3"/>
  <c r="F608" i="3" s="1"/>
  <c r="E609" i="3"/>
  <c r="F609" i="3" s="1"/>
  <c r="E610" i="3"/>
  <c r="F610" i="3" s="1"/>
  <c r="E611" i="3"/>
  <c r="F611" i="3" s="1"/>
  <c r="E612" i="3"/>
  <c r="F612" i="3" s="1"/>
  <c r="E613" i="3"/>
  <c r="F613" i="3" s="1"/>
  <c r="E614" i="3"/>
  <c r="F614" i="3" s="1"/>
  <c r="E615" i="3"/>
  <c r="F615" i="3" s="1"/>
  <c r="E616" i="3"/>
  <c r="F616" i="3" s="1"/>
  <c r="E617" i="3"/>
  <c r="F617" i="3" s="1"/>
  <c r="E618" i="3"/>
  <c r="F618" i="3" s="1"/>
  <c r="E619" i="3"/>
  <c r="F619" i="3" s="1"/>
  <c r="E620" i="3"/>
  <c r="F620" i="3" s="1"/>
  <c r="E621" i="3"/>
  <c r="F621" i="3" s="1"/>
  <c r="E622" i="3"/>
  <c r="F622" i="3" s="1"/>
  <c r="E623" i="3"/>
  <c r="F623" i="3" s="1"/>
  <c r="E624" i="3"/>
  <c r="F624" i="3" s="1"/>
  <c r="E625" i="3"/>
  <c r="F625" i="3" s="1"/>
  <c r="E626" i="3"/>
  <c r="F626" i="3" s="1"/>
  <c r="E627" i="3"/>
  <c r="F627" i="3" s="1"/>
  <c r="E628" i="3"/>
  <c r="F628" i="3" s="1"/>
  <c r="E629" i="3"/>
  <c r="F629" i="3" s="1"/>
  <c r="E630" i="3"/>
  <c r="F630" i="3" s="1"/>
  <c r="E631" i="3"/>
  <c r="F631" i="3" s="1"/>
  <c r="E632" i="3"/>
  <c r="F632" i="3" s="1"/>
  <c r="E633" i="3"/>
  <c r="F633" i="3" s="1"/>
  <c r="E634" i="3"/>
  <c r="F634" i="3" s="1"/>
  <c r="E635" i="3"/>
  <c r="F635" i="3" s="1"/>
  <c r="E636" i="3"/>
  <c r="F636" i="3" s="1"/>
  <c r="E637" i="3"/>
  <c r="F637" i="3" s="1"/>
  <c r="E638" i="3"/>
  <c r="F638" i="3" s="1"/>
  <c r="E639" i="3"/>
  <c r="F639" i="3" s="1"/>
  <c r="E640" i="3"/>
  <c r="F640" i="3" s="1"/>
  <c r="E641" i="3"/>
  <c r="F641" i="3" s="1"/>
  <c r="E642" i="3"/>
  <c r="F642" i="3" s="1"/>
  <c r="E643" i="3"/>
  <c r="F643" i="3" s="1"/>
  <c r="E644" i="3"/>
  <c r="F644" i="3" s="1"/>
  <c r="E645" i="3"/>
  <c r="F645" i="3" s="1"/>
  <c r="E646" i="3"/>
  <c r="F646" i="3" s="1"/>
  <c r="E647" i="3"/>
  <c r="F647" i="3" s="1"/>
  <c r="E648" i="3"/>
  <c r="F648" i="3" s="1"/>
  <c r="E649" i="3"/>
  <c r="F649" i="3" s="1"/>
  <c r="E650" i="3"/>
  <c r="F650" i="3" s="1"/>
  <c r="E651" i="3"/>
  <c r="F651" i="3" s="1"/>
  <c r="E652" i="3"/>
  <c r="F652" i="3" s="1"/>
  <c r="E653" i="3"/>
  <c r="F653" i="3" s="1"/>
  <c r="E654" i="3"/>
  <c r="F654" i="3" s="1"/>
  <c r="E655" i="3"/>
  <c r="F655" i="3" s="1"/>
  <c r="E656" i="3"/>
  <c r="F656" i="3" s="1"/>
  <c r="E657" i="3"/>
  <c r="F657" i="3" s="1"/>
  <c r="E658" i="3"/>
  <c r="F658" i="3" s="1"/>
  <c r="E659" i="3"/>
  <c r="F659" i="3" s="1"/>
  <c r="E660" i="3"/>
  <c r="F660" i="3" s="1"/>
  <c r="E661" i="3"/>
  <c r="F661" i="3" s="1"/>
  <c r="E662" i="3"/>
  <c r="F662" i="3" s="1"/>
  <c r="E663" i="3"/>
  <c r="F663" i="3" s="1"/>
  <c r="E664" i="3"/>
  <c r="F664" i="3" s="1"/>
  <c r="E665" i="3"/>
  <c r="F665" i="3" s="1"/>
  <c r="E666" i="3"/>
  <c r="F666" i="3" s="1"/>
  <c r="E667" i="3"/>
  <c r="F667" i="3" s="1"/>
  <c r="E668" i="3"/>
  <c r="F668" i="3" s="1"/>
  <c r="E669" i="3"/>
  <c r="F669" i="3" s="1"/>
  <c r="E670" i="3"/>
  <c r="F670" i="3" s="1"/>
  <c r="E671" i="3"/>
  <c r="F671" i="3" s="1"/>
  <c r="E672" i="3"/>
  <c r="F672" i="3" s="1"/>
  <c r="E673" i="3"/>
  <c r="F673" i="3" s="1"/>
  <c r="E674" i="3"/>
  <c r="F674" i="3" s="1"/>
  <c r="E675" i="3"/>
  <c r="F675" i="3" s="1"/>
  <c r="E676" i="3"/>
  <c r="F676" i="3" s="1"/>
  <c r="E677" i="3"/>
  <c r="F677" i="3" s="1"/>
  <c r="E678" i="3"/>
  <c r="F678" i="3" s="1"/>
  <c r="E679" i="3"/>
  <c r="F679" i="3" s="1"/>
  <c r="E680" i="3"/>
  <c r="F680" i="3" s="1"/>
  <c r="E681" i="3"/>
  <c r="F681" i="3" s="1"/>
  <c r="E682" i="3"/>
  <c r="F682" i="3" s="1"/>
  <c r="E683" i="3"/>
  <c r="F683" i="3" s="1"/>
  <c r="E684" i="3"/>
  <c r="F684" i="3" s="1"/>
  <c r="E18" i="3"/>
  <c r="F18" i="3" s="1"/>
  <c r="F686" i="3"/>
  <c r="E686" i="3"/>
  <c r="B23" i="1" l="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<sst xmlns="http://schemas.openxmlformats.org/spreadsheetml/2006/main" count="2065" uniqueCount="1307">
  <si>
    <t>Summary of the Coronavirus Aid, Relief, and Economic Security (CARES) Act on Pennsylvania</t>
  </si>
  <si>
    <t>Provision</t>
  </si>
  <si>
    <t>What the bill does</t>
  </si>
  <si>
    <t>Estimated Impact on Pennsylvania's Budget</t>
  </si>
  <si>
    <t>Table of Contents (click hyperlink to jump to that section)</t>
  </si>
  <si>
    <t>Coronavirus Relief Fund</t>
  </si>
  <si>
    <t>Section 5001 - Coronavirus Relief Funds</t>
  </si>
  <si>
    <t xml:space="preserve">Allocates $150 billion ($139 billion to states and units of local government with populations of at least 500,000) to cover necessary COVID-19 expenditures incurred between 3/1/2020 and 12/30/2020 that were not accounted for in its most recently approved budget.  State allocations are determined based on the state's population, with a minimum distribution to each state of $1.25 billion.  Up to 45 percent of the state's allocation may be distributed to units of local government upon certification that funds are used consistent with the intent of the fund. Qualifying local government counties: Allegheny, Bucks, Chester, Delaware, Lancaster, Montgomery, Philadelphia. </t>
  </si>
  <si>
    <r>
      <t>$2.730 billion to PA, $2.234 billion to units of local government at 45% maximum</t>
    </r>
    <r>
      <rPr>
        <vertAlign val="superscript"/>
        <sz val="11"/>
        <color theme="1"/>
        <rFont val="Calibri"/>
        <family val="2"/>
        <scheme val="minor"/>
      </rPr>
      <t xml:space="preserve">1
</t>
    </r>
    <r>
      <rPr>
        <sz val="11"/>
        <color theme="1"/>
        <rFont val="Calibri"/>
        <family val="2"/>
        <scheme val="minor"/>
      </rPr>
      <t>(unused local government allocations will revert to the state)</t>
    </r>
  </si>
  <si>
    <t>Unemployment</t>
  </si>
  <si>
    <t>Sec. 2102 - Pandemic Unemployment Assistance</t>
  </si>
  <si>
    <t xml:space="preserve">Provides up to 39 weeks of unemployment compensation benefits to individuals who: 
- are not eligible for regular UC benefits, or have exhausted their regular, extended or other benefits
- are unemployed, unable or unavailable to work due to the COVID19 emergency. </t>
  </si>
  <si>
    <t>N/A</t>
  </si>
  <si>
    <t>Sec. 2103 - Relief for governmental entities and nonprofits</t>
  </si>
  <si>
    <t>Provides flexibility for states to interpret laws for reimbursable employers related to timely payment and assessment of penalties and interest. Reduces the amounts that certain nonprofits and governmental entities are required to reimburse states for benefits paid to claimants by 50% through 12/31/20.</t>
  </si>
  <si>
    <t>Sec. 2104 - Emergency increase in UC benefits</t>
  </si>
  <si>
    <t>The federal government will pay 100% of the costs to provide an additional $600/week unemployment benefit, for weeks ending on or before July, 31, 2020.
This amount is to be disregarded from income eligibility determinations for Medicaid and CHIP.</t>
  </si>
  <si>
    <t>Sec. 2105 - Temporary full federal funding for first week of UC benefits</t>
  </si>
  <si>
    <t>The federal government will pay 100% of the costs to provide the first week of regular UC benefits for states who have waived or amended the waiting week requirement</t>
  </si>
  <si>
    <t>Sec. 2106. - Emergency state staffing flexibility</t>
  </si>
  <si>
    <t>Allows states emergency flexibility for personnel standards to hire temporary staff, rehiring retirees or former employees to help process claims.</t>
  </si>
  <si>
    <t>Sec. 2107 - Pandemic UC - Additional 13 weeks</t>
  </si>
  <si>
    <t>Provides up to an additional 13 weeks of unemployment compensation benefits for individuals who have exhausted their regular benefits, or who do not qualify for other benefits. Available until 12/31/20.</t>
  </si>
  <si>
    <t>Sec. 2108 - Temporary 100% federal financing of work sharing programs already in law</t>
  </si>
  <si>
    <t>Covers 100% of the compensation  paid under a short-time compensation (work-sharing plan) until 12/31/20</t>
  </si>
  <si>
    <t>Sec. 2109 - Aid to states without work-sharing programs</t>
  </si>
  <si>
    <t>Permits states without formal short-time compensation programs to receive 50% reimbursment if they enact such a program</t>
  </si>
  <si>
    <t>Sec. 2110 - Grants for work-sharing</t>
  </si>
  <si>
    <t>Provides grants to help states implement or improve a work-sharing program</t>
  </si>
  <si>
    <t>Sec. 2111 - Guidance to states to implement work sharing</t>
  </si>
  <si>
    <t>USDOL will help states implement work sharing programs</t>
  </si>
  <si>
    <t>Title IV Economic Stabilization</t>
  </si>
  <si>
    <t>Sec. 4003 Emergency Relief and Taxpayer Protections</t>
  </si>
  <si>
    <t>Appropriates $454 billion to support loan, credit, and investment facilities established by the Federal Reserve to support businesses, states, and municipalities
-These funds can be used for leveraged facilities, bringing the total amount of aid potentially available to approximately $4 trillion
-Funds can be used to make loans, purchase bonds, or take equity stakes in enterprises
-Includes restrictions on executive compensation, stock buybacks, and dividends for companies receiving assistance</t>
  </si>
  <si>
    <t>Sec. 4008 Debt Guarantee Authority</t>
  </si>
  <si>
    <t>Allows for guarantees of debt issued by credit unions in banks by the NCUAB and FDIC</t>
  </si>
  <si>
    <t>Sec. 4011 Temporary Lending Limit Waiver</t>
  </si>
  <si>
    <t>Reduces lending restrictions on banks and non-bank financial institutions</t>
  </si>
  <si>
    <t>Sec. 4012 Temporary Relief for Community Banks</t>
  </si>
  <si>
    <t>Eases leverage restrictions on community banks</t>
  </si>
  <si>
    <t>Sec. 4013 Temporary Relief from Troubled Debt Restructurings</t>
  </si>
  <si>
    <t>Suspends certain bank and credit union rules to allow for loan modifications during the COVID-19 disaster</t>
  </si>
  <si>
    <t>Sec. 4014 Optional Temporary Relief from Current Expected Credit Losses</t>
  </si>
  <si>
    <t>Waives reporting requirements on banks and credit unions with respect to credit losses</t>
  </si>
  <si>
    <t>Sec. 4015 Non-Applicability of Restriction on ESF During National Emergency</t>
  </si>
  <si>
    <t>Provides guarantees for money market accounts</t>
  </si>
  <si>
    <t>Sec. 4021 Credit Protection During COVID-19</t>
  </si>
  <si>
    <t>Provides temporary relief with respect to credit reporting during the COVID-19 emergency</t>
  </si>
  <si>
    <t>Sec. 4022 Foreclosure Moratorium and Consumer Right to Request Forbearance</t>
  </si>
  <si>
    <t>Allows for mortgage forbearance of up to six months without any interest or penalty for federally backed mortgages supported by Fannie Mae, Freddie Mac, the FHA, or any department of the federal government</t>
  </si>
  <si>
    <t>Sec. 4023 Forbearance of Residential Mortgage Loan Payments for Multifamily Properties with Federally Backed Loans</t>
  </si>
  <si>
    <t>-Requires servicers to provide forbearance for up to three months for multifamily borrowers with federally backed mortgages
-Provides rent protection and prohibits evictions from federally backed multifamily properties</t>
  </si>
  <si>
    <t>Sec. 4024 Temporary Moratorium on Eviction Filings</t>
  </si>
  <si>
    <t>Temporarily prohibits evictions on single- or multi-family rental properties backed, guaranteed, or supported by the federal government</t>
  </si>
  <si>
    <t>Federal Tax Changes</t>
  </si>
  <si>
    <t>Employee Retention Credit for Employers Subject to Closure</t>
  </si>
  <si>
    <t xml:space="preserve">Refundable payroll tax credit for 50 percent of wages paid by employers (including non-profits) whose operations were fully or partially suspended as a result of a government order. Also applies to employers who experienced greater than 50 percent reduction in quarterly receipts. For employers with less than 100 employees, up to $10,000 in wages paid. Not available to employers receiving small business interruption loans. </t>
  </si>
  <si>
    <t>Other Business Tax Incentives</t>
  </si>
  <si>
    <t>Various minor allowances for businesses to delay employer portion of certain payroll taxes, increased net operating loss carryback allowances, removal of business interest limit for deductions, ability to claim alternative minimum tax as refundable, and removal of loss limit for non-corporations.</t>
  </si>
  <si>
    <t>Alcohol Tax Exemption for Hand Sanitizer</t>
  </si>
  <si>
    <t>Temporary exception for tax exemption of alcohol produced by distilleries to make hand sanitizer.</t>
  </si>
  <si>
    <t>Suspension of Aviation Taxes</t>
  </si>
  <si>
    <t>Suspension of the 7.5 percent ticket tax paid by passengers, as well as cargo and fuel tax suspension through Jan. 1, 2020.</t>
  </si>
  <si>
    <t>Business Assistance</t>
  </si>
  <si>
    <t>Title II - Department of Commerce-  Economic Development Administration</t>
  </si>
  <si>
    <t>Economic Development Assistance Programs - Provides $1.5 billion for economic adjustment assistance to revitalize local communities after the pandemic. 
*Up to 2 percent of $1.5 billion may be transferred to the "Salaries and Expenses" account for administrative and oversight activities
*$3 million must be transferred to the "Office of Inspector General" to carry out investigations and audits</t>
  </si>
  <si>
    <t xml:space="preserve">Title II- Industrial Technology Services </t>
  </si>
  <si>
    <t>Allocates $60 million for "Industrial Technology Services": 
*$50 million for the Hollings Manufacturing Extension Partnership to help small and medium sized manufacturers recover from the pandemic
*$10 million for the National Network for Manufacturing Innovation (also know as "Manufacturing USA"). This funding will be distributed to the Pennsylvania's IRCs and will be used to support development and manufacturing of medical countermeasures and biomedical equipment and supplies .</t>
  </si>
  <si>
    <r>
      <t>$2.3 million</t>
    </r>
    <r>
      <rPr>
        <vertAlign val="superscript"/>
        <sz val="11"/>
        <color theme="1"/>
        <rFont val="Calibri"/>
        <family val="2"/>
        <scheme val="minor"/>
      </rPr>
      <t>1</t>
    </r>
  </si>
  <si>
    <t>Title V- Small Business Administration- Disaster Loans Program Account</t>
  </si>
  <si>
    <t>Allocates $562 million to the "Disaster Loans Program Account"  to ensure that SBA can provide loans to businesses adversely impacted  by COVID-19.</t>
  </si>
  <si>
    <t>Small Business Lending</t>
  </si>
  <si>
    <t>Sec. 1107 Direct Appropriations</t>
  </si>
  <si>
    <t>-Appropriates $349 billion for the Small Business Administration to make loans to small businesses affected by COVID-19
-Allows $100 billion of guarantees on loans in the secondary market
-Includes special provisions for minority owned businesses
-Eases lending restrictions on banks and credit unions for loans to small businesses</t>
  </si>
  <si>
    <t>Pennsylvania Emergency Management Agency</t>
  </si>
  <si>
    <t>Title VI - Department of Homeland Security</t>
  </si>
  <si>
    <t>Operations and Support</t>
  </si>
  <si>
    <t>$44.987 million to prevent, prepare for, and respond to coronavirus</t>
  </si>
  <si>
    <t>Disaster Relief Fund</t>
  </si>
  <si>
    <t>$45 billion, a portion of which, to be divided as follows:</t>
  </si>
  <si>
    <t>Major Disasters</t>
  </si>
  <si>
    <t>$25 billion for major disasters declared pursuant to the Robert T. Stafford Disaster Relief and Emergency Assistance Act</t>
  </si>
  <si>
    <t>No estimate at this time</t>
  </si>
  <si>
    <t>All Purposes</t>
  </si>
  <si>
    <t>$15 billion for all purposes</t>
  </si>
  <si>
    <t>Office of Inspector General</t>
  </si>
  <si>
    <t>$3 million to the "Office of Inspector General"</t>
  </si>
  <si>
    <t>Assistance to Firefighter Grants</t>
  </si>
  <si>
    <t>$100 million for personal protective equipment for first responders</t>
  </si>
  <si>
    <t>Emergency Management Performance Grants</t>
  </si>
  <si>
    <t>$100 million for state and local governments to support coordination, communication, and logistics</t>
  </si>
  <si>
    <r>
      <t>$3.1 million</t>
    </r>
    <r>
      <rPr>
        <vertAlign val="superscript"/>
        <sz val="11"/>
        <color theme="1"/>
        <rFont val="Calibri"/>
        <family val="2"/>
        <scheme val="minor"/>
      </rPr>
      <t>1</t>
    </r>
  </si>
  <si>
    <t>Emergency Food and Shelter Program</t>
  </si>
  <si>
    <t>$200 million for shelter, food, and supportive services to individuals and families in sudden economic crisis</t>
  </si>
  <si>
    <r>
      <t>$8.3 million</t>
    </r>
    <r>
      <rPr>
        <vertAlign val="superscript"/>
        <sz val="11"/>
        <color theme="1"/>
        <rFont val="Calibri"/>
        <family val="2"/>
        <scheme val="minor"/>
      </rPr>
      <t>1</t>
    </r>
  </si>
  <si>
    <t>Health and Human Services</t>
  </si>
  <si>
    <t>Division A - Keeping Workers Paid and Employed, Health Care System Enhancements, and Economic Stabilization</t>
  </si>
  <si>
    <t>Title III - Supporting America's Health Care System in the Fight Against the Coronavirus</t>
  </si>
  <si>
    <t>Section 3001 - Short Title</t>
  </si>
  <si>
    <t>Part I - Addressing Supply Shortages</t>
  </si>
  <si>
    <t>Section 3101 - National Academies Report on America's Medical Product Supply Chain Security</t>
  </si>
  <si>
    <t>Provides for a review of the security of the US supply chain by the National Academies of Sciences, Engineering, and Medicine.</t>
  </si>
  <si>
    <t>Section 3102 - Requiring the Strategic National Stockpile to Include Certain Types of Medical Supplies</t>
  </si>
  <si>
    <t>Adds personal protective equipment, ancillary medical supplies, and other applicable supplies required for the administration of drugs, vaccines and other biological products, medical devices, and diagnostic tests in the stockpile.</t>
  </si>
  <si>
    <t>Section 3103 - Treatment of Respiratory Protective Devices as Covered Countermeasures</t>
  </si>
  <si>
    <t>Includes respiratory protective devices in the definition of Covered Countermeasure.</t>
  </si>
  <si>
    <t>Section 3111 - Prioritize Reviews of Drug Applications; Incentives</t>
  </si>
  <si>
    <t>Requires the Secretary of Health and Human Services (HHS) to prioritize and expedite the review of certain drugs if there is expected to be a drug shortage of a drug that is life sustaining.</t>
  </si>
  <si>
    <t>Section 3112 - Additional Manufacturer Reporting Requirement in Response to Drug Shortages</t>
  </si>
  <si>
    <t>Amends the conditions requiring prioritized and expedited review to times when there is expected to be a drug shortage of a drug that is critical to the public health during a public health emergency.</t>
  </si>
  <si>
    <t>Section 3121 - Discontinuance or Interruption in the Production of Medical Devices</t>
  </si>
  <si>
    <t>Requires manufacturers of devices critical to a public health emergency that the Secretary of HHS determines there is potential for supply disruptions to notify the Secretary of a discontinuance of or interruption to the manufacture of the device.</t>
  </si>
  <si>
    <t>Part II - Access to Health Care for COVID-19 Patients</t>
  </si>
  <si>
    <t>Section 3201 - Coverage of Diagnostic Testing for COVID-19</t>
  </si>
  <si>
    <t>Expands the COVID-19 tests required to be covered by private insurers.</t>
  </si>
  <si>
    <t>Section 3202 - Pricing of Diagnostic Testing</t>
  </si>
  <si>
    <t>Requires private insurers to pay the provider's cash price if the provider and insurer do not have a negotiated rate.</t>
  </si>
  <si>
    <t>Section 3203 - Rapid Coverage of Preventive Services and Vaccines for Coronavirus</t>
  </si>
  <si>
    <t>Requires private insurers to cover any coronavirus preventive services.</t>
  </si>
  <si>
    <t>Section 3211 - Supplemental Awards for Health Centers</t>
  </si>
  <si>
    <t>$1.32 billion for fiscal year 2020 for supplemental awards to health centers for the detection, prevention, diagnosis, and treatment of COVID-19.</t>
  </si>
  <si>
    <r>
      <t>$37.77 million</t>
    </r>
    <r>
      <rPr>
        <vertAlign val="superscript"/>
        <sz val="11"/>
        <rFont val="Calibri"/>
        <family val="2"/>
        <scheme val="minor"/>
      </rPr>
      <t>1</t>
    </r>
  </si>
  <si>
    <t>Section 3212 - Telehealth Network and Telehealth Resource Centers Grant Programs</t>
  </si>
  <si>
    <t>Adjust parameters of the grant program and allocates $29 million per year for fiscal years 2021 through 2025.</t>
  </si>
  <si>
    <t>Section 3213 - Rural Health Care Services Outreach, Rural Health Network Development, and Small Health Care Provider Quality Improvement Grant Programs</t>
  </si>
  <si>
    <t>Adjusts parameters of the grant program and allocates $79.5 million per year for federal fiscal years 2021 through 2025.</t>
  </si>
  <si>
    <t>Section 3214 - United States Public Health Service Modernization</t>
  </si>
  <si>
    <t>Adjusts the Regular Corps and Ready Reserve Corps for service in time of national emergency to include time of public health emergency and makes other technical amendments.</t>
  </si>
  <si>
    <t>Section 3215 - Limitation of Liability for Volunteer Health Care Professional During COVID-19 Emergency Response</t>
  </si>
  <si>
    <t>Except under certain cases, health care professionals shall not be liable under Federal or State law for any harm caused in the provision of health care services during the COVID-19 public health emergency.</t>
  </si>
  <si>
    <t>Section 3216 - Flexibility for Members of National Health Service Corps During Emergency Period</t>
  </si>
  <si>
    <t>During the COVID-19 public health emergency, the Secretary of HHS may assign members of the National Health Service Corps to places within a reasonable distance from their original assignment and for any number of hours so long as the total hours are the same as prior to the Act.</t>
  </si>
  <si>
    <t>Section 3221 - Confidentiality and Disclosure of Records Relating to Substance Use Disorder</t>
  </si>
  <si>
    <t>Allows for the disclosure of de-identified information to a public health authority.</t>
  </si>
  <si>
    <t>Section 3222 - Nutrition Services</t>
  </si>
  <si>
    <t>During the COVID-19 public health emergency
•  States and area agencies on aging may transfer funds between home-delivered meals and congregate meals without prior approval;
• For purposing of determining the delivery of nutrition services, an individual practicing social distancing shall be treated as an individual who is homebound by reason of illness; and,
•  Dietary requirements can be waived by the Assistant Secretary.</t>
  </si>
  <si>
    <t>Section 3223 - Continuity of Service and Opportunities for Participants in Community Service Activities Under Title V of the Older Americans Act of 1965</t>
  </si>
  <si>
    <t>The Secretary of Labor may allow individuals participating in community service activities to extend their participation, may increase the average participation cap, and may increase the administration cost payment so long as it does not exceed 20% of the grant, in order to respond to the COVID-19 public health emergency.</t>
  </si>
  <si>
    <t>Section 3224 - Guidance on Protected Health Information</t>
  </si>
  <si>
    <t>The Secretary of HHS shall issue guidance no later than 180 days after enactment on sharing protected health information during the COVID-19 public health emergency.</t>
  </si>
  <si>
    <t>Section 3225 - Reauthorization of Healthy Start Program</t>
  </si>
  <si>
    <t xml:space="preserve">Reauthorizes the Healthy Start for Infants Program aimed at reducing the rate of infant mortality and improving perinatal outcomes and authorizes $125.5 million per year for fiscal years 2021 through 2025. </t>
  </si>
  <si>
    <t>Section 3226 - Importance of the Blood Supply</t>
  </si>
  <si>
    <t>Establishes a campaign to improve awareness of the importance of blood donation during the COVID-19 public health emergency.</t>
  </si>
  <si>
    <t>Part III - Innovation</t>
  </si>
  <si>
    <t>Section 3301 - Removing the Cap on OTA During Public Health Emergencies</t>
  </si>
  <si>
    <t>Grants the Secretary of HHS additional authorities under a public health emergency.</t>
  </si>
  <si>
    <t>Section 3302 - Priority of Zoonotic Animal Drugs</t>
  </si>
  <si>
    <t>The Secretary of HHS shall expedite the review of new animal drugs if preliminary clinical evidence indicates that a new animal drug has potential to prevent or treat a zoonotic disease that has the potential to cause serious or life-threatening diseases in humans.</t>
  </si>
  <si>
    <t>Part IV - Health Care Workforce</t>
  </si>
  <si>
    <t>Section 3401 - Reauthorization of Health Professions Workforce Programs</t>
  </si>
  <si>
    <t>Provides:
•  $23.7 million per year for fiscal years 2021 through 2025 to assist schools in supporting programs of excellence in health professions education for under-represented minority individuals,
•  $51.47 million per year for fiscal years 2021 through 2025 for schools of nursing for disadvantaged students,
•  $1.19 million per year for fiscal years 2021 through 2025 for loan repayment and fellowships for individuals with disadvantaged backgrounds in qualifying programs in approved graduate training programs in qualifying fields,
•  $15 million per year for fiscal years 2021 through 2025 for qualifying schools to assist with costs of identifying, recruiting, and selecting individuals from disadvantaged backgrounds and assisting individuals in a number of ways,
•  $48.9 million per year for fiscal years 2021 through 2025 for qualifying entities for the training of primary care and specialists,
•  $28.5 million per year for fiscal years 2021 through 2025 for qualifying entities for the training of dentists,
•  $41.25 million per year for fiscal years 2021 through 2025 for healthcare workforce education programs,
• $5.66 million per year for fiscal years 2021 through 2025 for the National Center for Health Care Workforce Analysis,
•  $17 million per year for fiscal years 2021 through 2025 for grants to increase the number of individuals in the public health workforce, to enhance the quality of such workforce, and to enhance the abilities of the workforce to meet national, State and local health care needs, and
•  such sums as may be necessary for fiscal years 2021 through 2025 for the pediatric specialty loan repayment program.</t>
  </si>
  <si>
    <t>Section 3402 - Health Workforce Coordination</t>
  </si>
  <si>
    <t>In consultation with the Advisory Committee on Training in Primary Care Medicine and Dentistry and the Advisory Council on Graduate Medical Education, the Secretary of HHS shall develop a comprehensive and coordinated plan with respect to the health care workforce development programs.</t>
  </si>
  <si>
    <t>Section 3403 - Education and Training Relating to Geriatrics</t>
  </si>
  <si>
    <t>Provides $40.7 million per year for fiscal years 2021 through 2025 for the establishment of Geriatrics Workforce Enhancement Programs to support the training of health professionals in geriatric.</t>
  </si>
  <si>
    <t>Section 3404 - Nursing Workforce Development</t>
  </si>
  <si>
    <t>Makes multiple amendments to the Nursing Workforce Development programs including provisions for Nurse Managed Health Clinics and Authorized Clinical Nurse Specialist Programs, as well as authorizing $137.8 million per year for fiscal years 2021 through 2025 for:
•  projects that support enhancement of advanced nursing education and practice and traineeships for such individuals
•  increasing diversity in the nursing workforce
•  expanding enrollment in baccalaureate nursing programs and providing education in new technologies
$117.1 million per year for fiscal years 2021 through 2025 for student loans related to schools of nursing</t>
  </si>
  <si>
    <t>Subtitle D - Finance Committee</t>
  </si>
  <si>
    <t>Section 3701 - Exemption for Telehealth Services</t>
  </si>
  <si>
    <t>Includes and clarifies telehealth in several provisions for income tax purposes.</t>
  </si>
  <si>
    <t>Section 3702 - Inclusion of Certain Over-the-Counter Medical Products as Qualified Medical Expenses</t>
  </si>
  <si>
    <t>Expands the use of Health Savings Accounts for menstrual care products.</t>
  </si>
  <si>
    <t>Section 3703 - Increasing Medicare Telehealth Flexibilities During Emergency Period</t>
  </si>
  <si>
    <t>Technical correction to expand telehealth access during an emergency.</t>
  </si>
  <si>
    <t>Section 3704 - Enhancing Medicare Telehealth Services for Federally Qualified Health Centers and Rural Health Clinics During Emergency Period</t>
  </si>
  <si>
    <t>Allows for the payment of enhanced telehealth services to Medicare recipients during a public health emergency.</t>
  </si>
  <si>
    <t>Section 3705 - Temporary Waiver of Requirement for Face-to-Face visits Between Home Dialysis Patients and Physicians</t>
  </si>
  <si>
    <t>Allows the secretary to waive face to face requirements during an emergency.</t>
  </si>
  <si>
    <t>Section 3706 - Use of Telehealth to Conduct Face-to-Face Encounter Prior to Recertification of Eligibility for Hospice Care During Emergency Period</t>
  </si>
  <si>
    <t>Allows for hospice physician or nurse practitioner face to face encounter to be via telehealth during an emergency.</t>
  </si>
  <si>
    <t>Section 3707 - Encouraging Use of Telecommunications Systems for Home Health Services Furnished During Emergency Period</t>
  </si>
  <si>
    <t>The Secretary shall consider ways to encourage the use of telecommunications systems with respect to home health services.</t>
  </si>
  <si>
    <t>Section 3708 - Improving Care Planning for Medicare Home Health Services</t>
  </si>
  <si>
    <t>Expands Medicare and Medicaid service delivery to include care from nurse practitioners and clinical nurse specialist in order to receive home health services.</t>
  </si>
  <si>
    <t>Section 3709 - Adjustment of Sequestration</t>
  </si>
  <si>
    <t>Exempts Medicare from sequestration through 2030.</t>
  </si>
  <si>
    <t>Section 3710 - Medicare Hospital Inpatient Prospective Payment System Add-On Payment for COVID-19 Patients During Emergency Period</t>
  </si>
  <si>
    <t>Provides for a 20% rate adjustment in Medicare for inpatient discharges for patients diagnosed with COVID-19.</t>
  </si>
  <si>
    <t>Section 3711 - Increasing Access to Post-Acute Care During Emergency Period</t>
  </si>
  <si>
    <t>Waives the requirement that patients of an inpatient rehabilitation facility receive at least 15 hours of therapy per week during the period of coronavirus public health emergency.</t>
  </si>
  <si>
    <t>Section 3712 - Revising Payment Rates for Durable Medical Equipment Under the Medicare Program Through Duration of Emergency Period</t>
  </si>
  <si>
    <t>Adjusts Durable Medical Equipment payment rates in Medicare during the period of the coronavirus public health emergency.</t>
  </si>
  <si>
    <t>Section 3713 - Coverage of the COVID-19 Vaccine Under Part B of the Medicare Program Without Any Cost-Sharing</t>
  </si>
  <si>
    <t>Exempts COVID-19 vaccine administration from cost sharing requirements of Medicare Part B and requires coverage of both the vaccine and administration in Medicare Advantage.</t>
  </si>
  <si>
    <t>Section 3714 - Requiring Medicare Prescription Drug Plans and MA-PD Plans to Allow During the COVID-19 Emergency Period for Fills and Refills of Covered Part D Drugs for Up to a 3-month Supply</t>
  </si>
  <si>
    <t>During the coronavirus public health emergency, Medicare Part D plans shall allow an enrolled individual to obtain a single fill or refill, not to exceed 90 days, subject to safety editing.</t>
  </si>
  <si>
    <t>Section 3715 - Providing Home and Community-Based Services in Acute Care Hospitals</t>
  </si>
  <si>
    <t>Allows for the provision of home and community based services in an acute care hospital provided the service is included in the participants plan, is not substituting for hospital care and is not a service that should be delivered by the hospital.</t>
  </si>
  <si>
    <t>Section 3716 - Clarification Regarding Uninsured Individuals</t>
  </si>
  <si>
    <t>Clarifies the definition of uninsured individual for purposes of coverage of COVID-19 testing and related visits.</t>
  </si>
  <si>
    <t>Section 3717 - Clarification Regarding Coverage of COVID-19 Testing Products</t>
  </si>
  <si>
    <t>Technical clarification of COVID-19 testing products to be covered under Medicaid.</t>
  </si>
  <si>
    <t>Section 3718 - Amendments Relating to Reporting Requirements with Respect to Clinical Diagnostic Laboratory Tests</t>
  </si>
  <si>
    <t>Revises the laboratory payment methodology in Medicare.</t>
  </si>
  <si>
    <t>Section 3719 - Expansion of the Medicare Hospital Accelerated Payment Program During the COVID-19 Public Health Emergency</t>
  </si>
  <si>
    <t>Allows certain hospitals to request accelerated Medicare payments during a public health emergency.</t>
  </si>
  <si>
    <t>Section 3720 - Delaying Requirements for Enhanced FMAP to Enable State Legislation Necessary for Compliance</t>
  </si>
  <si>
    <t>Delays the applicability of premiums that would prohibit states from receiving the 6.2 percent enhanced FMAP under the Families First Coronavirus Response Act.</t>
  </si>
  <si>
    <t>Subtitle E - Health and Human Services Extenders</t>
  </si>
  <si>
    <t>Part I - Medicare Provisions</t>
  </si>
  <si>
    <t>Section 3701 - Extension of the Work Geographic Index Floor Under the Medicare Program</t>
  </si>
  <si>
    <t>Extends the Work Geographic Index Floor under the Medicare Program until 12/1/2020.</t>
  </si>
  <si>
    <t>Section 3702 - Extension of Funding for Quality Measure Endorsement, Input, and Selection</t>
  </si>
  <si>
    <t>Increases and extend funding to the contracted Medicare Quality Measurement entity.</t>
  </si>
  <si>
    <t>Section 3703 - Extension of Funding Outreach and Assistance for Low-Income Programs</t>
  </si>
  <si>
    <t>Provides:
•  $13 million for fiscal year 2020 and pro rata funding for 10/1/2020 through 11/30/2020 for grants to State health insurance assistance programs,
•  $7.5 million for fiscal year 2020 and pro rata funding for 10/1/2020 through 11/30/2020 for Area Agencies on Aging,
•  $5 million for fiscal year 2020 and pro rata funding for 10/1/2020 through 11/30/2020 for Aging and Disability Resource Centers, and
•  $12 million for fiscal year 2020 and pro rata funding for 10/1/2020 through 11/30/2020 for contract with the National Center for Benefits and Outreach Enrollment.</t>
  </si>
  <si>
    <t>Part II - Medicaid Provisions</t>
  </si>
  <si>
    <t>Section 3811 - Extension of Money Follows the Person Rebalancing Demonstration Program</t>
  </si>
  <si>
    <t>Provides $337.5 million for the Money Follows the Person Rebalancing program for 1/1/2020 through 9/30/2020 and pro rata funding for 10/1/2020 through 11/30/2020.</t>
  </si>
  <si>
    <t>Section 3812 - Extension of Spousal Impoverishment Provisions</t>
  </si>
  <si>
    <t>Extends the expiration date of spousal impoverishment protections from 5/22/2020 to 11/30/2020.</t>
  </si>
  <si>
    <t>Section 3813 - Delay of DSH Reductions</t>
  </si>
  <si>
    <t>Delays Disproportionate Share Hospital allotment reductions from 5/23/2020 to 12/1/2020.</t>
  </si>
  <si>
    <t>Section 3814 - Extension and Expansion of Community Mental Health Services Demonstration Program</t>
  </si>
  <si>
    <t>Extends the Certified Community Behavioral Health Clinic Demonstration from 5/22/2020 to 11/30/2020 and authorizes the expansion to two additional states for a two year period.</t>
  </si>
  <si>
    <t>Part III - Human Services and Other Health Programs</t>
  </si>
  <si>
    <t>Section 3821 - Extension of Sexual Risk Avoidance Education Program</t>
  </si>
  <si>
    <t>Extends the Abstinence Education program from 5/22/2020 to 11/30/2020 and authorizes pro rata funding for the period 10/1/2020 through 11/30/2020.</t>
  </si>
  <si>
    <t>Section 3822 - Extension of Personal Responsibility Education Program</t>
  </si>
  <si>
    <t>Extends the Personal Responsibility program from 5/22/2020 to 11/30/2020 and authorizes pro rata funding for the period 10/1/2020 through 11/30/2020.</t>
  </si>
  <si>
    <t>Section 3823 - Extension of Demonstration Projects to Address Health Professions Workforce Needs</t>
  </si>
  <si>
    <t>Social Services Block Grant Demonstrations for projects to provide low-income individuals with opportunities for education, training, and career advancement to address health professions workforce needs may be continued through 11/30/2020 and at a funding level necessary to do so.</t>
  </si>
  <si>
    <t>Section 3824 - Extension of the Temporary Assistance for Needy Families Program and Related Programs</t>
  </si>
  <si>
    <t>Extends TANF through 11/30/2020.</t>
  </si>
  <si>
    <t>$719 million annually</t>
  </si>
  <si>
    <t>Part IV - Public Health Provisions</t>
  </si>
  <si>
    <t>Section 3831 - Extension for Community Health Centers, the National Health Service Corps, and teaching health centers that operate GME programs</t>
  </si>
  <si>
    <t>Increases funding for Community Health Centers to $4 billion for federal fiscal year 2020 and $668.5 million for 10/1/2020 through 11/30/2020.
Provides $310 million to the National Health Service Corps for federal fiscal year 2020 and $51.8 million for 10/1/2020 through 11/30/2020.
Extends funding for teaching centers that operate graduate medical education programs from 5/22/2020 to 11/30/2020 and provides $21 million in funding for the period 10/1/2020 through 11/30/2020.</t>
  </si>
  <si>
    <t>Section 3832 - Diabetes Programs</t>
  </si>
  <si>
    <t>Extends funding for Special Diabetes Programs from 5/22/2020 through 11/30/2020 and provides $25 million for the period 10/1/2020 through 11/30/2020.</t>
  </si>
  <si>
    <t>Part I - OTC Drug Review</t>
  </si>
  <si>
    <t>Section 3851 - Regulation of Certain Nonprescription Drugs that are Marketed Without an Approved Drug Application</t>
  </si>
  <si>
    <t>Amends the Federal Food, Drug, and Cosmetic Act to allow for the regulation of certain nonprescription drugs that are marketed without an approved drug application.</t>
  </si>
  <si>
    <t>Section 3852 - Misbranding</t>
  </si>
  <si>
    <t>Adds two conditions under which a drug will be determined to be misbranded.</t>
  </si>
  <si>
    <t>Section 3853 - Drugs Excluded From the Over-the-Counter Drug Review</t>
  </si>
  <si>
    <t>Technical clarification.</t>
  </si>
  <si>
    <t>Section 3854 - Treatment of Sunscreen Innovation Act</t>
  </si>
  <si>
    <t>Clarifies applicability of Section 3851 to sunscreen.</t>
  </si>
  <si>
    <t>Section 3855 - Annual Update to Congress on Appropriate Pediatric Indication for Certain OTC Cough and Cold Drugs</t>
  </si>
  <si>
    <t>Requires a report on cough and cold medicine to be prepared by the Secretary of HHS.</t>
  </si>
  <si>
    <t>Section 3856 - Technical Corrections</t>
  </si>
  <si>
    <t>Technical amendments to the Federal Food, Drug, and Cosmetic Act.</t>
  </si>
  <si>
    <t>Part II - User Fees</t>
  </si>
  <si>
    <t>Section 3861 - Finding</t>
  </si>
  <si>
    <t>Any fees collected under Section 3862 shall be dedicated to OTC drug without an approved new drug application related activities.</t>
  </si>
  <si>
    <t>Section 3862 - Fees Relating to Over-the-Counter Drugs</t>
  </si>
  <si>
    <t>Establishes the ability to assess and collect fees for OTC drugs without an approved new drug application.  Outlines the fee schedule, applicability and time line for payment.</t>
  </si>
  <si>
    <t>Division B - Emergency Appropriations for Coronavirus Health Response and Agency Operations</t>
  </si>
  <si>
    <t>Title I - Agricultural Programs</t>
  </si>
  <si>
    <t>Domestic Food Programs - Supplemental Nutrition Assistance Program</t>
  </si>
  <si>
    <t>$15.8 billion, available through 9/30/2021, to prevent, prepare for, and respond to coronavirus, domestically or internationally - $15.5 billion shall be placed in a reserve to be allocated as the Secretary of Agriculture deems necessary to support participation should cost or participation exceed budget estimates to prevent, prepare for, and respond to coronavirus.  Remaining funds will be allocated to Indian reservations and territories.</t>
  </si>
  <si>
    <t>Department of Health and Human Services - Food and Drug Administration</t>
  </si>
  <si>
    <t>$80 million, available until expended, for salaries and expenses necessary for the development of medical countermeasures and vaccines, advanced manufacturing for medical products, and monitoring of medical product supply chains.</t>
  </si>
  <si>
    <t>Title VIII</t>
  </si>
  <si>
    <t>Department of Health and Human Services - Centers for Disease Control and Prevention</t>
  </si>
  <si>
    <t>$4.3 billion, available through 9/30/2024, to prevent, prepare for, and responded to coronavirus, domestically or internationally.  Not less than $1.5 billion shall be for grants to states, localities, territories, tribes, etc.  Every recipient of a 2019 Public Health Emergency Preparedness grant shall receive not less than 100 percent of that grant amount under this provision.  $500 million shall be for public health date surveillance and analytics infrastructure modernizations.  A portion of the $4.3 billion may be used for grants for the rent, lease, purchase, acquisition, construction, alteration, or renovation of non-federally owned facilities to improve preparedness and response capability at the state and local level.</t>
  </si>
  <si>
    <r>
      <t>$25 million from the $1.5 billion  to PA</t>
    </r>
    <r>
      <rPr>
        <vertAlign val="superscript"/>
        <sz val="11"/>
        <color rgb="FFFF0000"/>
        <rFont val="Calibri"/>
        <family val="2"/>
        <scheme val="minor"/>
      </rPr>
      <t>2</t>
    </r>
    <r>
      <rPr>
        <sz val="11"/>
        <color rgb="FFFF0000"/>
        <rFont val="Calibri"/>
        <family val="2"/>
        <scheme val="minor"/>
      </rPr>
      <t xml:space="preserve">
$4.5 million from the $1.5 billion to Philadelphia</t>
    </r>
    <r>
      <rPr>
        <vertAlign val="superscript"/>
        <sz val="11"/>
        <color rgb="FFFF0000"/>
        <rFont val="Calibri"/>
        <family val="2"/>
        <scheme val="minor"/>
      </rPr>
      <t xml:space="preserve">2
</t>
    </r>
    <r>
      <rPr>
        <sz val="11"/>
        <color rgb="FFFF0000"/>
        <rFont val="Calibri"/>
        <family val="2"/>
        <scheme val="minor"/>
      </rPr>
      <t>$84 million direct to providers</t>
    </r>
    <r>
      <rPr>
        <vertAlign val="superscript"/>
        <sz val="11"/>
        <color rgb="FFFF0000"/>
        <rFont val="Calibri"/>
        <family val="2"/>
        <scheme val="minor"/>
      </rPr>
      <t>6</t>
    </r>
  </si>
  <si>
    <t>Department of Health and Human Services - National Institutes of Health - National Heart, Lung and Blood Institute</t>
  </si>
  <si>
    <t>$103.4 million, available through 9/30/2024, to prevent, prepare for, and respond to coronavirus, domestically or internationally.  
It is possible these funds may be used for grants.</t>
  </si>
  <si>
    <t>Department of Health and Human Services - National Institutes of Health - National Institute of Allergy and Infectious Diseases</t>
  </si>
  <si>
    <t>$706 million, available through 9/30/2024, to prevent, prepare for, and respond to coronavirus, domestically or internationally.
It is possible these funds may be used for grants.</t>
  </si>
  <si>
    <t>Department of Health and Human Services - National Institutes of Health - National Institute of Biomedical Imaging and Bioengineering</t>
  </si>
  <si>
    <t>$60 million, available through 9/30/2024, to prevent, prepare for, and respond to coronavirus, domestically or internationally.
It is possible these funds may be used for grants.</t>
  </si>
  <si>
    <t>Department of Health and Human Services - National Institutes of Health - National Library of Medicine</t>
  </si>
  <si>
    <t>$10 million, available through 9/30/2024, to prevent, prepare for, and respond to coronavirus, domestically or internationally.
It is possible these funds may be used for grants.</t>
  </si>
  <si>
    <t>Department of Health and Human Services - National Institutes of Health - National Center for Advancing Translational Sciences</t>
  </si>
  <si>
    <t>$36 million, available through 9/30/2024, to prevent, prepare for, and respond to coronavirus, domestically or internationally.
It is possible these funds may be used for grants.</t>
  </si>
  <si>
    <t>Department of Health and Human Services - National Institutes of Health - Office of the Director</t>
  </si>
  <si>
    <t>$30 million, available through 9/30/2024, to prevent, prepare for, and respond to coronavirus, domestically or internationally.
It is possible these funds may be used for grants.</t>
  </si>
  <si>
    <t>Department of Health and Human Services - Substance Abuse and Mental Health Services</t>
  </si>
  <si>
    <t>$425 million, available through 9/30/2021, for Health Surveillance and Program Support to prevent, prepare for, and respond to coronavirus, domestically or internationally.
•  Not less than $250 million for Certified Community Behavioral Health Clinic (CCBHC) Expansion Grant program
•  Not less than $50 million for suicide prevention programs
•  Not less than $100 million for public entities to enable them to address emergency substance abuse or mental health needs in local communities
•  Not less than $15 million allocated to tribes, tribal organizations, urban, Indian health organizations, or health or behavioral health service providers to tribes</t>
  </si>
  <si>
    <t>Department of Health and Human Services - Centers for Medicare &amp; Medicaid Services</t>
  </si>
  <si>
    <t>$200 million, available through 9/30/23, for Program Management to prevent, prepare for, and respond to coronavirus, domestically and internationally.  Not less than $100 million shall be available for necessary expenses of the survey and certification program, prioritizing nursing home facilities in localities with community transmission of coronavirus.</t>
  </si>
  <si>
    <t>Department of Health and Human Services - Administration for Children and Families - Low Income Home Energy Assistance</t>
  </si>
  <si>
    <t>$900 million, available through 9/30/21, to prevent, prepare for, or respond to coronavirus, domestically or internationally - 25 percent shall be allocated under the pre-1984 formula change and 75 percent shall be allocated under the post-1984 methodology.</t>
  </si>
  <si>
    <r>
      <t>$15.3 million</t>
    </r>
    <r>
      <rPr>
        <vertAlign val="superscript"/>
        <sz val="11"/>
        <color theme="1"/>
        <rFont val="Calibri"/>
        <family val="2"/>
        <scheme val="minor"/>
      </rPr>
      <t>3</t>
    </r>
  </si>
  <si>
    <t>Department of Health and Human Services - Administration for Children and Families - Payments to States for the Child Care and Development Block Grant</t>
  </si>
  <si>
    <t>$3.5 billion, available through 9/30/21, to prevent, prepare for, and respond to coronavirus, domestically or internationally to provide continued payments and assistance to child care providers to ease the impact of decreased enrollment or closures related to coronavirus, and to assure they are able to remain open or reopen.  
States are encouraged to place conditions on payments to child care providers that ensure a portion of the funds are used to pay salaries and wages of staff.
States are authorized to use funds to provide child care assistance to health care employees, first responders, sanitation workers and other essential employees without regard to income eligibility requirements.</t>
  </si>
  <si>
    <t>Department of Health and Human Services - Administration for Children and Families - Children and Families Services Programs</t>
  </si>
  <si>
    <t>$1.874 billion, available through 9/30/21, to prevent, prepare for, and respond to coronavirus, domestically or internationally
•  $1 billion for Community Services Block Grant
•  $750 million for Head Start
•  $2 million for the National Domestic Violence Hotline
•  $45 million for Family Violence Prevention and Services grants
•  $25 million for activities under the Runaway and Homeless Youth Act
•  $45 million for child welfare services (Title IV services) without match
•  $7 million for federal administrative expenses</t>
  </si>
  <si>
    <r>
      <t>Community Services Block Grant - $41.764 million</t>
    </r>
    <r>
      <rPr>
        <vertAlign val="superscript"/>
        <sz val="11"/>
        <color theme="1"/>
        <rFont val="Calibri"/>
        <family val="2"/>
        <scheme val="minor"/>
      </rPr>
      <t>1</t>
    </r>
    <r>
      <rPr>
        <sz val="11"/>
        <color theme="1"/>
        <rFont val="Calibri"/>
        <family val="2"/>
        <scheme val="minor"/>
      </rPr>
      <t xml:space="preserve">
Head Start - $30.5 million</t>
    </r>
    <r>
      <rPr>
        <vertAlign val="superscript"/>
        <sz val="11"/>
        <color theme="1"/>
        <rFont val="Calibri"/>
        <family val="2"/>
        <scheme val="minor"/>
      </rPr>
      <t>1</t>
    </r>
    <r>
      <rPr>
        <sz val="11"/>
        <color theme="1"/>
        <rFont val="Calibri"/>
        <family val="2"/>
        <scheme val="minor"/>
      </rPr>
      <t xml:space="preserve">
Family Violence Prevention - $939,000</t>
    </r>
    <r>
      <rPr>
        <vertAlign val="superscript"/>
        <sz val="11"/>
        <color theme="1"/>
        <rFont val="Calibri"/>
        <family val="2"/>
        <scheme val="minor"/>
      </rPr>
      <t xml:space="preserve">1
</t>
    </r>
    <r>
      <rPr>
        <sz val="11"/>
        <color theme="1"/>
        <rFont val="Calibri"/>
        <family val="2"/>
        <scheme val="minor"/>
      </rPr>
      <t>Runaway and Homeless Youth - $720,823</t>
    </r>
    <r>
      <rPr>
        <vertAlign val="superscript"/>
        <sz val="11"/>
        <color theme="1"/>
        <rFont val="Calibri"/>
        <family val="2"/>
        <scheme val="minor"/>
      </rPr>
      <t>3</t>
    </r>
    <r>
      <rPr>
        <sz val="11"/>
        <color theme="1"/>
        <rFont val="Calibri"/>
        <family val="2"/>
        <scheme val="minor"/>
      </rPr>
      <t xml:space="preserve">
Child Welfare Services - $1.56 million</t>
    </r>
    <r>
      <rPr>
        <vertAlign val="superscript"/>
        <sz val="11"/>
        <color theme="1"/>
        <rFont val="Calibri"/>
        <family val="2"/>
        <scheme val="minor"/>
      </rPr>
      <t>1</t>
    </r>
  </si>
  <si>
    <t>Department of Health and Human Services - Administration for Community Living</t>
  </si>
  <si>
    <t>$955 million, available through 9/30/21, for aging and disability service programs to prevent, prepare for, and respond to coronavirus, domestically or internationally
•  $200 million for supportive services for seniors
•  $480 million for nutrition services for seniors
•  $20 million for nutrition related training, awareness and innovation
•  $100 million for family caregiver support
•  $20 million for elder rights protection services
•  $50 million for aging and disability resource centers
•  $85 million for centers for independent living
No match requirements.
State Long-Term Care Ombudsman shall have continuing direct access (or other access through technology) to residents of long term care facilities during any portion of the current coronavirus emergency.</t>
  </si>
  <si>
    <r>
      <t>Supportive Services - $8.9 million</t>
    </r>
    <r>
      <rPr>
        <vertAlign val="superscript"/>
        <sz val="11"/>
        <color theme="1"/>
        <rFont val="Calibri"/>
        <family val="2"/>
        <scheme val="minor"/>
      </rPr>
      <t>1</t>
    </r>
    <r>
      <rPr>
        <sz val="11"/>
        <color theme="1"/>
        <rFont val="Calibri"/>
        <family val="2"/>
        <scheme val="minor"/>
      </rPr>
      <t xml:space="preserve">
Meals - $20.4 million</t>
    </r>
    <r>
      <rPr>
        <vertAlign val="superscript"/>
        <sz val="11"/>
        <color theme="1"/>
        <rFont val="Calibri"/>
        <family val="2"/>
        <scheme val="minor"/>
      </rPr>
      <t>1</t>
    </r>
    <r>
      <rPr>
        <sz val="11"/>
        <color theme="1"/>
        <rFont val="Calibri"/>
        <family val="2"/>
        <scheme val="minor"/>
      </rPr>
      <t xml:space="preserve">
Family Caregivers - $4.3 million</t>
    </r>
    <r>
      <rPr>
        <vertAlign val="superscript"/>
        <sz val="11"/>
        <color theme="1"/>
        <rFont val="Calibri"/>
        <family val="2"/>
        <scheme val="minor"/>
      </rPr>
      <t>1</t>
    </r>
    <r>
      <rPr>
        <sz val="11"/>
        <color theme="1"/>
        <rFont val="Calibri"/>
        <family val="2"/>
        <scheme val="minor"/>
      </rPr>
      <t xml:space="preserve">
Protection Services - $887,000</t>
    </r>
    <r>
      <rPr>
        <vertAlign val="superscript"/>
        <sz val="11"/>
        <color theme="1"/>
        <rFont val="Calibri"/>
        <family val="2"/>
        <scheme val="minor"/>
      </rPr>
      <t>1</t>
    </r>
    <r>
      <rPr>
        <sz val="11"/>
        <color theme="1"/>
        <rFont val="Calibri"/>
        <family val="2"/>
        <scheme val="minor"/>
      </rPr>
      <t xml:space="preserve">
CILs - $2.87 million</t>
    </r>
    <r>
      <rPr>
        <vertAlign val="superscript"/>
        <sz val="11"/>
        <color theme="1"/>
        <rFont val="Calibri"/>
        <family val="2"/>
        <scheme val="minor"/>
      </rPr>
      <t>1</t>
    </r>
  </si>
  <si>
    <t>Department of Health and Human Services - Office of the Secretary</t>
  </si>
  <si>
    <t>$27 billion, available through 9/30/2024, for development of necessary countermeasures and vaccines, purchase of vaccines, therapeutics, diagnostics, medical supplies, addressing blood supply chain, telehealth access, enhancements to the U.S. Commissioned Corps, and other preparedness and response activities.
•  Not less than $250 million shall be made available for Hospital Preparedness Program grantees,
•  Funds may be used for grants for the construction, alternation, or renovation of non-federally owned facilities to improve preparedness and response capability at the State and local level,
$275 million, available through 9/30/2022, for a public health and social services emergency fund
•  $90 million shall be transferred to the Health Resources and Services Administration - Ryan White HIV/AIDS Program to be available through 9/30/2022 for supplements to existing grants based on "data driven methodology determined by the Secretary".
•  $5 million shall be transferred to the Health Resources and Services Administration - Health Care Systems to remain available until 9/30/2022 to improve capacity of poison control centers.
•  $180 million shall be transferred to the Health Resources and Services Administration - Rural Health to remain available until 9/30/2022 to carry out telehealth and rural health activities. 
$100 billion to remain available until expended to reimburse eligible health care providers for health care related expenses or lost revenues attributable to coronavirus.  Eligible health care providers are public entities, Medicare and Medicaid enrolled suppliers and providers, or other entities specified by the Secretary that provide diagnoses, testing, or care for individuals with possible or actual cases of COVID-19.</t>
  </si>
  <si>
    <r>
      <t>Poison Control Centers - $216,000</t>
    </r>
    <r>
      <rPr>
        <vertAlign val="superscript"/>
        <sz val="11"/>
        <color theme="1"/>
        <rFont val="Calibri"/>
        <family val="2"/>
        <scheme val="minor"/>
      </rPr>
      <t xml:space="preserve">1
</t>
    </r>
    <r>
      <rPr>
        <sz val="11"/>
        <color rgb="FFFF0000"/>
        <rFont val="Calibri"/>
        <family val="2"/>
        <scheme val="minor"/>
      </rPr>
      <t>Initial $30 billion of $100 billion for health care providers - $1.246 billion</t>
    </r>
    <r>
      <rPr>
        <vertAlign val="superscript"/>
        <sz val="11"/>
        <color rgb="FFFF0000"/>
        <rFont val="Calibri"/>
        <family val="2"/>
        <scheme val="minor"/>
      </rPr>
      <t>5</t>
    </r>
  </si>
  <si>
    <t>K-12 Education</t>
  </si>
  <si>
    <t>$30.75 billion Education Stabilization Fund</t>
  </si>
  <si>
    <t>Off the top distributions:</t>
  </si>
  <si>
    <t>$153.8 million</t>
  </si>
  <si>
    <t>up to .5% for outlying areas</t>
  </si>
  <si>
    <t>up to .5% for Bureau of Indian Education</t>
  </si>
  <si>
    <t>$307.5 million</t>
  </si>
  <si>
    <t>up to 1% for states with the highest coronavirus burden (state education discretionary)</t>
  </si>
  <si>
    <t>unknown</t>
  </si>
  <si>
    <t>Subtotal for remaining distribution:</t>
  </si>
  <si>
    <t>$30.135 billion</t>
  </si>
  <si>
    <t>$2.95 billion</t>
  </si>
  <si>
    <r>
      <rPr>
        <b/>
        <sz val="11"/>
        <color theme="1"/>
        <rFont val="Calibri"/>
        <family val="2"/>
        <scheme val="minor"/>
      </rPr>
      <t>9.8% for the Governor's Emergency Education Relief Fund</t>
    </r>
    <r>
      <rPr>
        <sz val="11"/>
        <color theme="1"/>
        <rFont val="Calibri"/>
        <family val="2"/>
        <scheme val="minor"/>
      </rPr>
      <t xml:space="preserve">
emergency education relief grants to the Governor of each state (application notice within 30 days; approved or denied within 30 days); eligible uses are: 
1. grants to local education agencies deemed to be most significantly impacted by coronavirus 
2. grants to institutions of higher education deemed most significantly impacted by coronavirus 
3. grants to any other institution of higher education, local education agency, or any other education related entity deemed essential to carrying out child care or early childhood education, social and emotional support, and the protection of education related jobs.</t>
    </r>
  </si>
  <si>
    <t>$13.229 billion</t>
  </si>
  <si>
    <r>
      <rPr>
        <b/>
        <sz val="11"/>
        <color theme="1"/>
        <rFont val="Calibri"/>
        <family val="2"/>
        <scheme val="minor"/>
      </rPr>
      <t>43.9% for the Elementary and Secondary School Emergency Relief Fund</t>
    </r>
    <r>
      <rPr>
        <sz val="11"/>
        <color theme="1"/>
        <rFont val="Calibri"/>
        <family val="2"/>
        <scheme val="minor"/>
      </rPr>
      <t xml:space="preserve">
distributed to state education agencies (SEA) for subgrants to local education agencies (LEA); 90% for LEAs; 0.5% for state admin; 9.5% for emergency needs (through grants or contracts) as determined by SEA</t>
    </r>
  </si>
  <si>
    <t>$13.953 billion</t>
  </si>
  <si>
    <r>
      <t>46.3 percent for the Higher Education Emergency Relief Fund</t>
    </r>
    <r>
      <rPr>
        <sz val="11"/>
        <color theme="1"/>
        <rFont val="Calibri"/>
        <family val="2"/>
        <scheme val="minor"/>
      </rPr>
      <t xml:space="preserve">
- 90% ($12.558 billion) for institution-level emergency relief; distributed by the federal government to institutions, apportioned 75% based on Pell Grant enrollment that is not exclusively distance education before the emergency, and 25% based non-Pell Grant enrollment that is not exclusively distance education before the emergency.
- 7.5% ($1.047 billion) reserved for minority-serving institutions
- 2.5% ($349 million) for institutions with the greatest unmet need related to coronavirus</t>
    </r>
  </si>
  <si>
    <t>Higher Education Institutional Provisions</t>
  </si>
  <si>
    <t>Sec. 3503 - Matching requirements</t>
  </si>
  <si>
    <t>Waives matching requirements for campus-based aid programs and allows unused work-study dollars to be used for supplemental grants</t>
  </si>
  <si>
    <t>Sec. 3504 - SEOG Grants for emergency aid</t>
  </si>
  <si>
    <t>Supplemental educational opportunity grants can be used as emergency aid to help affected students</t>
  </si>
  <si>
    <t>Sec. 3505 - Work Study during the emergency</t>
  </si>
  <si>
    <t>Colleges can continue to issue work-study payments to students who can't work because of the emegency</t>
  </si>
  <si>
    <t>Sec. 3506 - Loan Limits</t>
  </si>
  <si>
    <t>Students who dropped out due to COVID-19 will not have this semester count against the lifetime subsidized loan eligibility limit</t>
  </si>
  <si>
    <t>Sec. 3507 - Pell Limits</t>
  </si>
  <si>
    <t>Students who dropped out due to COVID-19 will not have this semester count against the lifetime Pell Grant eligibility limit</t>
  </si>
  <si>
    <t>Sec. 3508 - Refunds of student aid</t>
  </si>
  <si>
    <t>Students who dropped out due to COVID-19 do not need to return unused Pell Grants or federal loan amounts. Institutions will not need to calculate these amounts, and the portion of the loan taken out for the semester will be cancelled for the student if he or she had to drop out.</t>
  </si>
  <si>
    <t>Sec. 3509 - Academic progress</t>
  </si>
  <si>
    <t>Students who dropped out due to COVID-19 will not had those grades affect academic progress requirements for Pell Grants or student loans.</t>
  </si>
  <si>
    <t>Sec. 3512 - HBCU Capital Financing</t>
  </si>
  <si>
    <t>US Dept of Education can defer payments on current HBCU capital financing loans during the emergency</t>
  </si>
  <si>
    <t>Sec. 3517-18 - Reporting requirements and certain grant usage</t>
  </si>
  <si>
    <t>US Sec. of Education can waive certain data and reporting requirements for certain grants available to HBCUs and other institutions. The secretary can also modify the allowable uses to permit additional flexibility to respond.</t>
  </si>
  <si>
    <t>Sec. 3519 - Teacher Service Obligations</t>
  </si>
  <si>
    <t>Teachers who couldn't finish the full year of teaching service due to COVID-19 can still have the year count towards TEACH grants or Teacher Loan Forgiveness. Changes requirements about consecutive service requirement, if interrupted by COVID-19.</t>
  </si>
  <si>
    <t>Student Loans</t>
  </si>
  <si>
    <t>Sec. 3513 - Temporary student loan payment relief</t>
  </si>
  <si>
    <t>For federally-held direct loans and FFELP loans held by the US Dept. of Education only, student loan payments will be suspended until 9/20/20. Loans shall not accrue interest during this time period. The months of the suspension will still count towards loan forgiveness programs or loan rehabilitation programs.  Involuntary collections, like wage garnishment, are also suspended during this period. Borrowers who benefit from this provision will be notified by the US Dept. of Education.</t>
  </si>
  <si>
    <t>Sec. 2206 - temporary employer sponsored loan repayment benefit</t>
  </si>
  <si>
    <t>Allows an employer who pays for an employee's student loan debt to receive a deduction for that payment. Applies to student loan payment made before 1/1/21.</t>
  </si>
  <si>
    <t>Retirement Benefits</t>
  </si>
  <si>
    <t>Sec. 2202 Special Rules for Use of Retirement Funds</t>
  </si>
  <si>
    <t>-Allows for withdrawals and loans from IRAs and other retirement accounts without ordinary penalties
-Provides for tax advantaged repayment of loans of replacement of withdrawals for a three year period
-Eases rules for required withdrawals</t>
  </si>
  <si>
    <t>Arts and Humanities</t>
  </si>
  <si>
    <t>Title VII- National Endowment for the Arts</t>
  </si>
  <si>
    <t>*Allocates a $75 million to support state arts agencies  
*40% of the funding shall be distributed to distributed to the state's arts agencies and  regional arts organizations
*60% of the funding must be allocated as direct grants 
*Waives the match fee 
*Priority to projects that assist underserved populations</t>
  </si>
  <si>
    <t>$527,000</t>
  </si>
  <si>
    <t>Title VII- National Endowment for the Humanities</t>
  </si>
  <si>
    <t>*Allocates $75 million to support humanities agencies
*40% of the funding shall be distributed to humanities councils
*60% of the funding must be direct grants 
*Waives the match fee 
*Priority to projects that assist underserved populations</t>
  </si>
  <si>
    <t>$797,000- Funding will be allocated to entities throughout the Commonwealth, but will not have a direct impact on the state's budget</t>
  </si>
  <si>
    <t xml:space="preserve">Title VIII- Office of Museum and Library Services </t>
  </si>
  <si>
    <t xml:space="preserve">*Provides $50 million in grants to states  that will expand digital network access, purchase internet accessible devices and provide technical support services 
*Waives the matching funds requirement </t>
  </si>
  <si>
    <t>$1.157 Million- Funding will be allocated to entities throughout the Commonwealth, but will not have a direct impact on the state's budget</t>
  </si>
  <si>
    <t>Housing Assistance</t>
  </si>
  <si>
    <t>Title XII- Department of Housing and Urban Development - Administrative Support Offices</t>
  </si>
  <si>
    <t xml:space="preserve">*Allocates $35 million for the Office of the Chief Financial Officer , including department wide salaries and expenses, information technology purposes and to support the department's workforce in a telework environment </t>
  </si>
  <si>
    <t>Title XII- Department of Housing and Urban Development - Program Offices</t>
  </si>
  <si>
    <t xml:space="preserve">* Allocates $15 million for "Program Offices"
*$10 million of the total $15 million shall be used to support the office of Community Planning and Development
*$5 million of the total $15 million shall be used to support the Office of Public and Indian Housing </t>
  </si>
  <si>
    <t>Title XII- Department of Housing and Urban Development -Public and Indian Housing Tenant Based Rental Assistance</t>
  </si>
  <si>
    <t xml:space="preserve">*Provides $1.25 billion in additional funds for public housing agencies to maintain normal operations and take other necessary actions during the COVID-19 pandemic 
*$850million of the total $1.25 billion shall be used for both administrative expenses and other expenses of public housing agencies for section 8 programs, including mainstream vouchers, activities to support or maintain the health and safety of assisted individuals and families, cost related to the retention and support of participating owners and any new activity defined by the Secretary. 
*$400 million of the total $1.25 billion will be used to support adjustments in the calendar year 2020 section 8 renewal funding allocations. Funding may also be used for public housing agencies that experience a significant increase in voucher per- unit costs or if families are required to terminate rental assistance due to insufficient funds. 
*Funding amounts are based on need as determined by the Secretary
*Unobligated balances under this section may be used for non- competitive incremental ternate- based assistance contracts. No less than 25% of unobligated funds must be allocated proportionally to public housing agencies that received awards on 2017 and 2019.
</t>
  </si>
  <si>
    <t xml:space="preserve">Title XII- Department of Housing and Urban Development -Public Housing Operating Fund </t>
  </si>
  <si>
    <t>*Allocates $685 million to help public housing agencies maintain current operations and take any necessary action during the COVID- 19 pandemic
*Funding shall be allocated based on the operating fund formula</t>
  </si>
  <si>
    <r>
      <t>$51.83 million</t>
    </r>
    <r>
      <rPr>
        <vertAlign val="superscript"/>
        <sz val="11"/>
        <color theme="1"/>
        <rFont val="Calibri"/>
        <family val="2"/>
        <scheme val="minor"/>
      </rPr>
      <t>1</t>
    </r>
  </si>
  <si>
    <t>Title XII- Department of Housing and Urban Development - Housing Opportunities for Persons with AIDS</t>
  </si>
  <si>
    <t>*Allocates $65 million to support the Housing Opportunities for persons with AIDS program
*No less than $50M of the total $65M shall be distributed based on a formula 
*Up to $10 million shall be used to provide an additional one-time, non renewable award to grantees currently administering existing contracts in fiscal year 2010 and prior years
*Funding can be used for relocation services, including lodging in hotels, etc.</t>
  </si>
  <si>
    <r>
      <t>$1.67 million</t>
    </r>
    <r>
      <rPr>
        <vertAlign val="superscript"/>
        <sz val="11"/>
        <color theme="1"/>
        <rFont val="Calibri"/>
        <family val="2"/>
        <scheme val="minor"/>
      </rPr>
      <t>1</t>
    </r>
  </si>
  <si>
    <t xml:space="preserve">Title XII- Department of Housing and Urban Development - Community Development Fund </t>
  </si>
  <si>
    <t xml:space="preserve">*Allocates $5 billion for the Community Development Fund, which supplies funding for the Community Development Block Grant Program
*Up to $2 billion  shall be distributed using the formula used in fiscal year 2020 and these funds must be allocated by April 25,2020
*$1 billion out of the total $5 billion must be allocated directly to states to prevent, prepare and respond to the COVID-19 pandemic. Funding shall be allocated by May 10, 2020
*Remaining funds shall be distributed directly to the state or unit of local government. This funding will be allocated based on a formula set forth by factors determined by the Secretary. Priority will be given to areas with a higher risk of transmitting coronavirus, number of coronavirus cases compared to national average and economic and housing market disruptions resulting from COVID-19. Mandated
final statements and comprehensive housing affordability strategies must be submitted by August 16, 2021, rather than August 16, 2020.
*Up to $10 million of the $5 billion may be used to make non competitive, new awards or increase prior awards to existing technical assistance. Funding shall be used to increase in capacity building  and technical assistance </t>
  </si>
  <si>
    <t>Community Development Block Grant Program (State)- $23.850 Million
Community Development Block Grant Program (Local)- $840,742</t>
  </si>
  <si>
    <t>Title XII- Department of Housing and Urban Development - Homeless Assistance Grants</t>
  </si>
  <si>
    <t xml:space="preserve">*Allocates $4 billion to prevent, prepare for and respond to COVID-19 among individuals and families who are homeless or receiving homeless assistance and to support additional homeless assistance and homelessness prevention activities.
*Up to $2 billion of the total $4B shall be distributed based on the same formula used in FY 2020 and shall be allocated no later than April 25, 2020.
*Remaining fund shall be allocated directly to states or local government units based on a formula established by the Secretary and shall be allocated no later than June 25,2020
*recipients may us up to 10 percent of their awarded funding for administrative costs and must publish how it has and will utilize its award 
* Up to 1 percent of the $4 billion must be used to make noncompetitive, new awards or increase awards made to existing technical assistance providers with experience providing healthcare services to homeless populations. In addition, the awards must increase in capacity building  and technical assistance.
*This act does not require individuals or families experiencing homelessness to perform any prerequisite activities as a condition for receiving shelter, housing or other services. </t>
  </si>
  <si>
    <t>Emergency Solutions Grant Administration- $796,826
Emergency Solutions Grant Program- $19.123 Million</t>
  </si>
  <si>
    <t xml:space="preserve">Title XII- Department of Housing and Urban Development -Project-Based Rental Assistance </t>
  </si>
  <si>
    <t xml:space="preserve">*Allocates $1 billion to allow the continuation of housing assistance contracts with private landlords for Project- Based Section 8 households 
</t>
  </si>
  <si>
    <t xml:space="preserve">Title XII- Department of Housing and Urban Development -Housing for the Elderly </t>
  </si>
  <si>
    <t xml:space="preserve">*Allocates $50 million to support rental assistance for the elderly. Funds will be used to maintain current operations and  expand operational and administrative authority for housing and support services. 
*Up to $10 million can be used for service coordinators and the continuation of existing congregate service grants for residents of assisted housing projects </t>
  </si>
  <si>
    <t xml:space="preserve">Title XII- Department of Housing and Urban Development -Housing for Persons with Disabilities </t>
  </si>
  <si>
    <t xml:space="preserve">*Allocates $15 million to support rental assistance for individuals with a disability. Funds will be used to maintain current operations and  expand operational and administrative authority for housing and support services. 
</t>
  </si>
  <si>
    <t xml:space="preserve">Title XII- Department of Housing and Urban Development -Fair Housing Activities </t>
  </si>
  <si>
    <t>*Allocates $2.5 million for contracts, grants and other assistance uphold fair housing opportunities.
*$1.5 million of the total  $2.5 million will be used for the Fair Housing Assistance Program Partnership for Special Enforcement grants to address fair housing  issues relating to COVID-19.
*$1 million of the $2.5 million will be used for the Fair Housing Initiative Program for education and outreach activities to educate the public about fair housing issues related to COVID-19.</t>
  </si>
  <si>
    <t>Title XII- Department of Housing and Urban Development - Office of Inspector General</t>
  </si>
  <si>
    <t xml:space="preserve">*Allocates $5 million to the Office of Inspector General. Funds will be used to conduct audits and investigations of projects and activities carried out with funds made available in this act to the Department of Housing and Urban Development  </t>
  </si>
  <si>
    <t>Agriculture</t>
  </si>
  <si>
    <t>General Provisions - Sec. 11002</t>
  </si>
  <si>
    <r>
      <rPr>
        <b/>
        <sz val="11"/>
        <color theme="1"/>
        <rFont val="Calibri"/>
        <family val="2"/>
        <scheme val="minor"/>
      </rPr>
      <t>$14 billion</t>
    </r>
    <r>
      <rPr>
        <sz val="11"/>
        <color theme="1"/>
        <rFont val="Calibri"/>
        <family val="2"/>
        <scheme val="minor"/>
      </rPr>
      <t xml:space="preserve"> for Commodity Credit Corporation to remediate COVID-19 effects</t>
    </r>
  </si>
  <si>
    <r>
      <rPr>
        <b/>
        <u/>
        <sz val="11"/>
        <color theme="10"/>
        <rFont val="Calibri"/>
        <family val="2"/>
        <scheme val="minor"/>
      </rPr>
      <t>Commodity Credit Corp</t>
    </r>
    <r>
      <rPr>
        <u/>
        <sz val="11"/>
        <color theme="10"/>
        <rFont val="Calibri"/>
        <family val="2"/>
        <scheme val="minor"/>
      </rPr>
      <t xml:space="preserve"> (CCC)</t>
    </r>
  </si>
  <si>
    <t xml:space="preserve">     Wholly-owned Government corporation created in 1933 under a Delaware charter </t>
  </si>
  <si>
    <t xml:space="preserve">      and reincorporated June 30, 1948, as a Federal corporation within the</t>
  </si>
  <si>
    <t xml:space="preserve">       United States Department of Agriculture (USDA)</t>
  </si>
  <si>
    <t>Programs funded through CCC include:</t>
  </si>
  <si>
    <t xml:space="preserve">   -   Domestic farm income, price support and conservation programs under various statutes including </t>
  </si>
  <si>
    <t xml:space="preserve">             the Agricultural Act of 2014</t>
  </si>
  <si>
    <t xml:space="preserve">   -   Foreign market development and other international activities of the Department of Agriculture under </t>
  </si>
  <si>
    <t xml:space="preserve">             several statutes including the Agricultural Trade Act of 1978</t>
  </si>
  <si>
    <t xml:space="preserve">   -  Activities of the United States Agency for International Development under Title II of the </t>
  </si>
  <si>
    <t xml:space="preserve">             Food for Peace Act</t>
  </si>
  <si>
    <t>RURAL DEVELOPMENT PROGRAMS</t>
  </si>
  <si>
    <r>
      <t xml:space="preserve">        </t>
    </r>
    <r>
      <rPr>
        <b/>
        <sz val="11"/>
        <color theme="1"/>
        <rFont val="Calibri"/>
        <family val="2"/>
        <scheme val="minor"/>
      </rPr>
      <t>$20.5 million</t>
    </r>
    <r>
      <rPr>
        <sz val="11"/>
        <color theme="1"/>
        <rFont val="Calibri"/>
        <family val="2"/>
        <scheme val="minor"/>
      </rPr>
      <t xml:space="preserve"> to the Rural Business Development Grant Program</t>
    </r>
  </si>
  <si>
    <t>Rural Business Development Grant Program</t>
  </si>
  <si>
    <t xml:space="preserve">   -  Provides technical assistance and training for small rural businesses </t>
  </si>
  <si>
    <t xml:space="preserve">              (fewer than 50 new workers &amp; less than $1 million in Gross Revenue)</t>
  </si>
  <si>
    <t>Who may apply:</t>
  </si>
  <si>
    <t xml:space="preserve">   -  Towns/Communities</t>
  </si>
  <si>
    <t xml:space="preserve">   -  Authorities/State Agencies</t>
  </si>
  <si>
    <t xml:space="preserve">   -  Rural Cooperatives</t>
  </si>
  <si>
    <t xml:space="preserve">   -  Institutions of Higher Education</t>
  </si>
  <si>
    <t>Eligible area:</t>
  </si>
  <si>
    <t xml:space="preserve">     Grant money must be used for projects that benefit rural areas or towns outside urbanized perimeter of </t>
  </si>
  <si>
    <t xml:space="preserve">            any city with a population of 50,000 or more</t>
  </si>
  <si>
    <t>RURAL UTILITIES SERVICE</t>
  </si>
  <si>
    <r>
      <t xml:space="preserve">       </t>
    </r>
    <r>
      <rPr>
        <b/>
        <sz val="11"/>
        <color theme="1"/>
        <rFont val="Calibri"/>
        <family val="2"/>
        <scheme val="minor"/>
      </rPr>
      <t>$25 million</t>
    </r>
    <r>
      <rPr>
        <sz val="11"/>
        <color theme="1"/>
        <rFont val="Calibri"/>
        <family val="2"/>
        <scheme val="minor"/>
      </rPr>
      <t xml:space="preserve"> to the Distance Learning, Telemedicine, and Broadband Program</t>
    </r>
  </si>
  <si>
    <t>Distance Learning, Telemedicine, and Broadband Program</t>
  </si>
  <si>
    <t xml:space="preserve">    Provides grants to encourage and improve telemedicine and distance learning services in rural areas </t>
  </si>
  <si>
    <t xml:space="preserve">       through the use of telecommunications, computer networks, and related advanced technologies to be </t>
  </si>
  <si>
    <t xml:space="preserve">       used by students, teachers, medical professionals, and rural residents</t>
  </si>
  <si>
    <t>Grants may be used to acquire:</t>
  </si>
  <si>
    <t xml:space="preserve">   -  Equipment and Other Capital Assets</t>
  </si>
  <si>
    <t xml:space="preserve">               ● Broadband transmission facilities</t>
  </si>
  <si>
    <t xml:space="preserve">               ● Audio/Video equipment</t>
  </si>
  <si>
    <t xml:space="preserve">               ● Computer Hardware/Software, Network components</t>
  </si>
  <si>
    <t xml:space="preserve">   -  Instructional programming</t>
  </si>
  <si>
    <t xml:space="preserve">   -  Technical assistance</t>
  </si>
  <si>
    <t>DOMESTIC FOOD PROGRAMS (COMMODITY ASSISTANCE PROGRAM)</t>
  </si>
  <si>
    <r>
      <rPr>
        <b/>
        <sz val="11"/>
        <color theme="1"/>
        <rFont val="Calibri"/>
        <family val="2"/>
        <scheme val="minor"/>
      </rPr>
      <t>$450 million</t>
    </r>
    <r>
      <rPr>
        <sz val="11"/>
        <color theme="1"/>
        <rFont val="Calibri"/>
        <family val="2"/>
        <scheme val="minor"/>
      </rPr>
      <t xml:space="preserve"> for Emergency Food Assistance Program (TEFAP) to prevent, prepare for, and respond to coronavirus</t>
    </r>
  </si>
  <si>
    <t>TEFAP</t>
  </si>
  <si>
    <t xml:space="preserve">    Federal program that helps supplement the diets of low-income Americans by providing them with </t>
  </si>
  <si>
    <t xml:space="preserve">          emergency food assistance at no cost</t>
  </si>
  <si>
    <t>PA Department of Agriculture works with USDA to order food for TEFAP</t>
  </si>
  <si>
    <t xml:space="preserve">   -  Products are delivered to Four (4) contract warehouses across the state</t>
  </si>
  <si>
    <t xml:space="preserve">   -  TEFAP counties and lead agencies distribute product downstream through local food pantries</t>
  </si>
  <si>
    <t xml:space="preserve">Potential TEFAP State Funding:       </t>
  </si>
  <si>
    <t>Administrative Costs/Distribution</t>
  </si>
  <si>
    <t>$4.2 million</t>
  </si>
  <si>
    <t>Commodities</t>
  </si>
  <si>
    <t>$12.6 million</t>
  </si>
  <si>
    <t>General Provisions - Sec. 11004</t>
  </si>
  <si>
    <r>
      <t xml:space="preserve"> </t>
    </r>
    <r>
      <rPr>
        <b/>
        <sz val="11"/>
        <color theme="1"/>
        <rFont val="Calibri"/>
        <family val="2"/>
        <scheme val="minor"/>
      </rPr>
      <t xml:space="preserve">$100 million </t>
    </r>
    <r>
      <rPr>
        <sz val="11"/>
        <color theme="1"/>
        <rFont val="Calibri"/>
        <family val="2"/>
        <scheme val="minor"/>
      </rPr>
      <t xml:space="preserve">to the USDA’s </t>
    </r>
    <r>
      <rPr>
        <b/>
        <sz val="11"/>
        <color theme="1"/>
        <rFont val="Calibri"/>
        <family val="2"/>
        <scheme val="minor"/>
      </rPr>
      <t xml:space="preserve">ReConnect Program </t>
    </r>
    <r>
      <rPr>
        <sz val="11"/>
        <color theme="1"/>
        <rFont val="Calibri"/>
        <family val="2"/>
        <scheme val="minor"/>
      </rPr>
      <t>to ensure access to broadband</t>
    </r>
  </si>
  <si>
    <t>ReConnect Program</t>
  </si>
  <si>
    <t xml:space="preserve">    Provides loans and grants for costs of construction, improvement, or acquisition of facilities and equipment</t>
  </si>
  <si>
    <t xml:space="preserve">         needed to provide broadband service in eligible rural areas</t>
  </si>
  <si>
    <t>OFFICE OF THE SECRETARY</t>
  </si>
  <si>
    <r>
      <t xml:space="preserve">     </t>
    </r>
    <r>
      <rPr>
        <b/>
        <sz val="11"/>
        <color theme="1"/>
        <rFont val="Calibri"/>
        <family val="2"/>
        <scheme val="minor"/>
      </rPr>
      <t>$9.5 billion</t>
    </r>
    <r>
      <rPr>
        <sz val="11"/>
        <color theme="1"/>
        <rFont val="Calibri"/>
        <family val="2"/>
        <scheme val="minor"/>
      </rPr>
      <t xml:space="preserve"> in additional assistance to prevent, prepare for, and respond to coronavirus by providing</t>
    </r>
  </si>
  <si>
    <t xml:space="preserve">      support for agricultural producers including: </t>
  </si>
  <si>
    <t xml:space="preserve">       ● producers of specialty crops</t>
  </si>
  <si>
    <t xml:space="preserve">              -  Fruits and vegetables, tree nuts, dried fruits, horticulture, and nursery crops (including floriculture). </t>
  </si>
  <si>
    <t xml:space="preserve">                     Eligible plants must be cultivated or managed and used by people for food, medicinal purposes, </t>
  </si>
  <si>
    <t xml:space="preserve">                    and/or aesthetic gratification to be considered specialty crops</t>
  </si>
  <si>
    <t xml:space="preserve">       ● producers that supply farmer's markets, schools, and restaurants, </t>
  </si>
  <si>
    <t xml:space="preserve">       ● producers of livestock</t>
  </si>
  <si>
    <t xml:space="preserve">       ● producers of dairy</t>
  </si>
  <si>
    <t>Transportation</t>
  </si>
  <si>
    <r>
      <t xml:space="preserve">Extends the Oct. 30, 2020, </t>
    </r>
    <r>
      <rPr>
        <b/>
        <sz val="11"/>
        <color theme="1"/>
        <rFont val="Calibri"/>
        <family val="2"/>
        <scheme val="minor"/>
      </rPr>
      <t>REAL ID</t>
    </r>
    <r>
      <rPr>
        <sz val="11"/>
        <color theme="1"/>
        <rFont val="Calibri"/>
        <family val="2"/>
        <scheme val="minor"/>
      </rPr>
      <t xml:space="preserve"> implementation deadline to </t>
    </r>
    <r>
      <rPr>
        <b/>
        <sz val="11"/>
        <color theme="1"/>
        <rFont val="Calibri"/>
        <family val="2"/>
        <scheme val="minor"/>
      </rPr>
      <t>Sept. 30, 2021</t>
    </r>
  </si>
  <si>
    <t>Title XII - Department of Transportation</t>
  </si>
  <si>
    <r>
      <t xml:space="preserve"> </t>
    </r>
    <r>
      <rPr>
        <b/>
        <sz val="11"/>
        <rFont val="Calibri"/>
        <family val="2"/>
        <scheme val="minor"/>
      </rPr>
      <t>NORTHEAST CORRIDOR RAIL PASSENGER GRANTS</t>
    </r>
  </si>
  <si>
    <r>
      <t xml:space="preserve">       </t>
    </r>
    <r>
      <rPr>
        <b/>
        <sz val="11"/>
        <color theme="1"/>
        <rFont val="Calibri"/>
        <family val="2"/>
        <scheme val="minor"/>
      </rPr>
      <t>$492 million</t>
    </r>
    <r>
      <rPr>
        <sz val="11"/>
        <color theme="1"/>
        <rFont val="Calibri"/>
        <family val="2"/>
        <scheme val="minor"/>
      </rPr>
      <t xml:space="preserve"> to  National  Railroad Passenger Corporation</t>
    </r>
    <r>
      <rPr>
        <b/>
        <sz val="11"/>
        <color theme="1"/>
        <rFont val="Calibri"/>
        <family val="2"/>
        <scheme val="minor"/>
      </rPr>
      <t xml:space="preserve"> (AMTRAK)</t>
    </r>
  </si>
  <si>
    <t>NATIONAL NETWORK GRANTS</t>
  </si>
  <si>
    <r>
      <t xml:space="preserve">       </t>
    </r>
    <r>
      <rPr>
        <b/>
        <sz val="11"/>
        <color theme="1"/>
        <rFont val="Calibri"/>
        <family val="2"/>
        <scheme val="minor"/>
      </rPr>
      <t>$526 million</t>
    </r>
    <r>
      <rPr>
        <sz val="11"/>
        <color theme="1"/>
        <rFont val="Calibri"/>
        <family val="2"/>
        <scheme val="minor"/>
      </rPr>
      <t xml:space="preserve"> to National  Railroad Passenger Corporation</t>
    </r>
    <r>
      <rPr>
        <b/>
        <sz val="11"/>
        <color theme="1"/>
        <rFont val="Calibri"/>
        <family val="2"/>
        <scheme val="minor"/>
      </rPr>
      <t xml:space="preserve"> (AMTRAK)</t>
    </r>
  </si>
  <si>
    <t>FEDERAL TRANSIT ADMINISTRATION (Transit Infrastructure Grants)</t>
  </si>
  <si>
    <r>
      <t xml:space="preserve">      </t>
    </r>
    <r>
      <rPr>
        <b/>
        <sz val="11"/>
        <color theme="1"/>
        <rFont val="Calibri"/>
        <family val="2"/>
        <scheme val="minor"/>
      </rPr>
      <t>$25 billion</t>
    </r>
    <r>
      <rPr>
        <sz val="11"/>
        <color theme="1"/>
        <rFont val="Calibri"/>
        <family val="2"/>
        <scheme val="minor"/>
      </rPr>
      <t xml:space="preserve"> to Transit Area Systems</t>
    </r>
  </si>
  <si>
    <t xml:space="preserve">       -  as indicated by SEPTA, they have received $644 million</t>
  </si>
  <si>
    <t>Distribution (SB 1108 &amp; FFIS):</t>
  </si>
  <si>
    <r>
      <rPr>
        <b/>
        <u/>
        <sz val="11"/>
        <color theme="10"/>
        <rFont val="Calibri"/>
        <family val="2"/>
        <scheme val="minor"/>
      </rPr>
      <t>Urban Area Formula Grants</t>
    </r>
    <r>
      <rPr>
        <u/>
        <sz val="11"/>
        <color theme="10"/>
        <rFont val="Calibri"/>
        <family val="2"/>
        <scheme val="minor"/>
      </rPr>
      <t xml:space="preserve"> (49 U.S.C. </t>
    </r>
    <r>
      <rPr>
        <b/>
        <u/>
        <sz val="11"/>
        <color rgb="FFC00000"/>
        <rFont val="Calibri"/>
        <family val="2"/>
        <scheme val="minor"/>
      </rPr>
      <t>5307</t>
    </r>
    <r>
      <rPr>
        <u/>
        <sz val="11"/>
        <color theme="10"/>
        <rFont val="Calibri"/>
        <family val="2"/>
        <scheme val="minor"/>
      </rPr>
      <t>)</t>
    </r>
  </si>
  <si>
    <t>$1,060 billion</t>
  </si>
  <si>
    <t xml:space="preserve">        -   Areas with a population of 50,000 or more</t>
  </si>
  <si>
    <r>
      <rPr>
        <b/>
        <u/>
        <sz val="11"/>
        <color theme="10"/>
        <rFont val="Calibri"/>
        <family val="2"/>
        <scheme val="minor"/>
      </rPr>
      <t>Rural Area Formula Grants</t>
    </r>
    <r>
      <rPr>
        <u/>
        <sz val="11"/>
        <color theme="10"/>
        <rFont val="Calibri"/>
        <family val="2"/>
        <scheme val="minor"/>
      </rPr>
      <t xml:space="preserve"> (49 U.S.C. </t>
    </r>
    <r>
      <rPr>
        <b/>
        <u/>
        <sz val="11"/>
        <color rgb="FFC00000"/>
        <rFont val="Calibri"/>
        <family val="2"/>
        <scheme val="minor"/>
      </rPr>
      <t>5311</t>
    </r>
    <r>
      <rPr>
        <u/>
        <sz val="11"/>
        <color theme="10"/>
        <rFont val="Calibri"/>
        <family val="2"/>
        <scheme val="minor"/>
      </rPr>
      <t>)</t>
    </r>
  </si>
  <si>
    <t>$81 million</t>
  </si>
  <si>
    <t xml:space="preserve">       -   Areas with populations less than 50,000</t>
  </si>
  <si>
    <r>
      <rPr>
        <b/>
        <u/>
        <sz val="11"/>
        <color theme="10"/>
        <rFont val="Calibri"/>
        <family val="2"/>
        <scheme val="minor"/>
      </rPr>
      <t>State of Good Repair Grants</t>
    </r>
    <r>
      <rPr>
        <u/>
        <sz val="11"/>
        <color theme="10"/>
        <rFont val="Calibri"/>
        <family val="2"/>
        <scheme val="minor"/>
      </rPr>
      <t xml:space="preserve"> (49 U.S.C. </t>
    </r>
    <r>
      <rPr>
        <b/>
        <u/>
        <sz val="11"/>
        <color rgb="FFC00000"/>
        <rFont val="Calibri"/>
        <family val="2"/>
        <scheme val="minor"/>
      </rPr>
      <t>5337</t>
    </r>
    <r>
      <rPr>
        <u/>
        <sz val="11"/>
        <color theme="10"/>
        <rFont val="Calibri"/>
        <family val="2"/>
        <scheme val="minor"/>
      </rPr>
      <t>)</t>
    </r>
  </si>
  <si>
    <t xml:space="preserve">      - Capital assistance for maintenance, replacement, and rehabilitation projects </t>
  </si>
  <si>
    <t xml:space="preserve">           of high-intensity fixed guideway and bus systems to help transit agencies </t>
  </si>
  <si>
    <t xml:space="preserve">            maintain assets in a state of good repair</t>
  </si>
  <si>
    <r>
      <rPr>
        <b/>
        <u/>
        <sz val="11"/>
        <color theme="10"/>
        <rFont val="Calibri"/>
        <family val="2"/>
        <scheme val="minor"/>
      </rPr>
      <t>Growing and High Density States Formula Program</t>
    </r>
    <r>
      <rPr>
        <u/>
        <sz val="11"/>
        <color theme="10"/>
        <rFont val="Calibri"/>
        <family val="2"/>
        <scheme val="minor"/>
      </rPr>
      <t xml:space="preserve"> (49 U.S.C. </t>
    </r>
    <r>
      <rPr>
        <b/>
        <u/>
        <sz val="11"/>
        <color rgb="FFC00000"/>
        <rFont val="Calibri"/>
        <family val="2"/>
        <scheme val="minor"/>
      </rPr>
      <t>5340</t>
    </r>
    <r>
      <rPr>
        <u/>
        <sz val="11"/>
        <color theme="10"/>
        <rFont val="Calibri"/>
        <family val="2"/>
        <scheme val="minor"/>
      </rPr>
      <t>)</t>
    </r>
  </si>
  <si>
    <t xml:space="preserve">      - To apportion additional funds to the Urbanized Area Formula and Rural Area </t>
  </si>
  <si>
    <t xml:space="preserve">           Formula programs. Recipients of funds are existing Urbanized Area (Sec 5307) </t>
  </si>
  <si>
    <t xml:space="preserve">           and Rural Area (Section 5311) formula fund recipients</t>
  </si>
  <si>
    <t>FEDERAL AVIATION ADMINISTRATION (FAA)</t>
  </si>
  <si>
    <r>
      <t xml:space="preserve">        </t>
    </r>
    <r>
      <rPr>
        <b/>
        <sz val="11"/>
        <color theme="1"/>
        <rFont val="Calibri"/>
        <family val="2"/>
        <scheme val="minor"/>
      </rPr>
      <t>$10 billion</t>
    </r>
    <r>
      <rPr>
        <sz val="11"/>
        <color theme="1"/>
        <rFont val="Calibri"/>
        <family val="2"/>
        <scheme val="minor"/>
      </rPr>
      <t xml:space="preserve"> in GRANTS-IN-AID FOR AIRPORTS</t>
    </r>
  </si>
  <si>
    <t xml:space="preserve">             - 100% Federal Grant, no match required</t>
  </si>
  <si>
    <t xml:space="preserve">             - If accepting the grant, the airports must have 90% of their employees at the end of the year</t>
  </si>
  <si>
    <t xml:space="preserve">                   that they had before the law went into effect</t>
  </si>
  <si>
    <r>
      <t xml:space="preserve">             - The </t>
    </r>
    <r>
      <rPr>
        <b/>
        <sz val="11"/>
        <color rgb="FFC00000"/>
        <rFont val="Calibri"/>
        <family val="2"/>
        <scheme val="minor"/>
      </rPr>
      <t>first piece</t>
    </r>
    <r>
      <rPr>
        <sz val="11"/>
        <color theme="1"/>
        <rFont val="Calibri"/>
        <family val="2"/>
        <scheme val="minor"/>
      </rPr>
      <t xml:space="preserve"> of grant allocations (</t>
    </r>
    <r>
      <rPr>
        <b/>
        <sz val="11"/>
        <color rgb="FFC00000"/>
        <rFont val="Calibri"/>
        <family val="2"/>
        <scheme val="minor"/>
      </rPr>
      <t>$3.7 billion or 37% nationally</t>
    </r>
    <r>
      <rPr>
        <sz val="11"/>
        <color theme="1"/>
        <rFont val="Calibri"/>
        <family val="2"/>
        <scheme val="minor"/>
      </rPr>
      <t>) as estimated by PennDOT would be:</t>
    </r>
  </si>
  <si>
    <r>
      <t xml:space="preserve">                     • Philadelphia International - </t>
    </r>
    <r>
      <rPr>
        <b/>
        <sz val="11"/>
        <color theme="1"/>
        <rFont val="Calibri"/>
        <family val="2"/>
        <scheme val="minor"/>
      </rPr>
      <t>$62.89 million</t>
    </r>
  </si>
  <si>
    <r>
      <t xml:space="preserve">                     • Pittsburgh International - </t>
    </r>
    <r>
      <rPr>
        <b/>
        <sz val="11"/>
        <color theme="1"/>
        <rFont val="Calibri"/>
        <family val="2"/>
        <scheme val="minor"/>
      </rPr>
      <t>$19.2 million</t>
    </r>
  </si>
  <si>
    <r>
      <t xml:space="preserve">                     • Harrisburgh International -</t>
    </r>
    <r>
      <rPr>
        <b/>
        <sz val="11"/>
        <color theme="1"/>
        <rFont val="Calibri"/>
        <family val="2"/>
        <scheme val="minor"/>
      </rPr>
      <t xml:space="preserve"> $2.61 million</t>
    </r>
  </si>
  <si>
    <r>
      <t xml:space="preserve">                     • Lehigh Valley International - </t>
    </r>
    <r>
      <rPr>
        <b/>
        <sz val="11"/>
        <color theme="1"/>
        <rFont val="Calibri"/>
        <family val="2"/>
        <scheme val="minor"/>
      </rPr>
      <t>$1.54 million</t>
    </r>
  </si>
  <si>
    <r>
      <t xml:space="preserve">                     • Wilkes-Barre/Scranton International - </t>
    </r>
    <r>
      <rPr>
        <b/>
        <sz val="11"/>
        <color theme="1"/>
        <rFont val="Calibri"/>
        <family val="2"/>
        <scheme val="minor"/>
      </rPr>
      <t>$1.06 million</t>
    </r>
  </si>
  <si>
    <r>
      <t xml:space="preserve">                     • University Park - </t>
    </r>
    <r>
      <rPr>
        <b/>
        <sz val="11"/>
        <color theme="1"/>
        <rFont val="Calibri"/>
        <family val="2"/>
        <scheme val="minor"/>
      </rPr>
      <t>$631 thousand</t>
    </r>
  </si>
  <si>
    <r>
      <t xml:space="preserve">                     • Arnold Palmer Regional - </t>
    </r>
    <r>
      <rPr>
        <b/>
        <sz val="11"/>
        <color theme="1"/>
        <rFont val="Calibri"/>
        <family val="2"/>
        <scheme val="minor"/>
      </rPr>
      <t>$622 thousand</t>
    </r>
  </si>
  <si>
    <r>
      <t xml:space="preserve">                     • Erie International/Tom Ridge Field - </t>
    </r>
    <r>
      <rPr>
        <b/>
        <sz val="11"/>
        <color theme="1"/>
        <rFont val="Calibri"/>
        <family val="2"/>
        <scheme val="minor"/>
      </rPr>
      <t>$392 thousand</t>
    </r>
  </si>
  <si>
    <r>
      <t xml:space="preserve">                     • Williamsport Regional - </t>
    </r>
    <r>
      <rPr>
        <b/>
        <sz val="11"/>
        <color theme="1"/>
        <rFont val="Calibri"/>
        <family val="2"/>
        <scheme val="minor"/>
      </rPr>
      <t>$92</t>
    </r>
    <r>
      <rPr>
        <sz val="11"/>
        <color theme="1"/>
        <rFont val="Calibri"/>
        <family val="2"/>
        <scheme val="minor"/>
      </rPr>
      <t xml:space="preserve"> </t>
    </r>
    <r>
      <rPr>
        <b/>
        <sz val="11"/>
        <color theme="1"/>
        <rFont val="Calibri"/>
        <family val="2"/>
        <scheme val="minor"/>
      </rPr>
      <t>thousand</t>
    </r>
  </si>
  <si>
    <r>
      <t xml:space="preserve">                     • Lancaster - </t>
    </r>
    <r>
      <rPr>
        <b/>
        <sz val="11"/>
        <color theme="1"/>
        <rFont val="Calibri"/>
        <family val="2"/>
        <scheme val="minor"/>
      </rPr>
      <t>$24 thousand</t>
    </r>
  </si>
  <si>
    <r>
      <t xml:space="preserve">                     • Dubois Regional - </t>
    </r>
    <r>
      <rPr>
        <b/>
        <sz val="11"/>
        <color theme="1"/>
        <rFont val="Calibri"/>
        <family val="2"/>
        <scheme val="minor"/>
      </rPr>
      <t>$22 thousand</t>
    </r>
  </si>
  <si>
    <r>
      <t xml:space="preserve">                     • John Murtha Johnstown-Cambria County - </t>
    </r>
    <r>
      <rPr>
        <b/>
        <sz val="11"/>
        <color theme="1"/>
        <rFont val="Calibri"/>
        <family val="2"/>
        <scheme val="minor"/>
      </rPr>
      <t>$18 thousand</t>
    </r>
  </si>
  <si>
    <r>
      <t xml:space="preserve">                     • Bradford Regional - </t>
    </r>
    <r>
      <rPr>
        <b/>
        <sz val="11"/>
        <color theme="1"/>
        <rFont val="Calibri"/>
        <family val="2"/>
        <scheme val="minor"/>
      </rPr>
      <t>$17 thousand</t>
    </r>
  </si>
  <si>
    <r>
      <t xml:space="preserve">                     • Altoona-Blair County - </t>
    </r>
    <r>
      <rPr>
        <b/>
        <sz val="11"/>
        <color theme="1"/>
        <rFont val="Calibri"/>
        <family val="2"/>
        <scheme val="minor"/>
      </rPr>
      <t>$16 thousand</t>
    </r>
  </si>
  <si>
    <r>
      <t xml:space="preserve">             - Allocation amounts listed above, as estimated by PennDOT,</t>
    </r>
    <r>
      <rPr>
        <sz val="11"/>
        <color rgb="FFC00000"/>
        <rFont val="Calibri"/>
        <family val="2"/>
        <scheme val="minor"/>
      </rPr>
      <t xml:space="preserve"> </t>
    </r>
    <r>
      <rPr>
        <b/>
        <sz val="11"/>
        <color rgb="FFC00000"/>
        <rFont val="Calibri"/>
        <family val="2"/>
        <scheme val="minor"/>
      </rPr>
      <t>are the minimum grant amount</t>
    </r>
  </si>
  <si>
    <t xml:space="preserve">                     to be distributed.  As of the date of providing this infomation,  allocation amounts  </t>
  </si>
  <si>
    <t xml:space="preserve">                     for the remaining $6.3 billion or 63%, have not been determined</t>
  </si>
  <si>
    <t>49 U.S.C. § 47102 Definitions:</t>
  </si>
  <si>
    <r>
      <t xml:space="preserve">     (1) </t>
    </r>
    <r>
      <rPr>
        <b/>
        <sz val="11"/>
        <color theme="1"/>
        <rFont val="Calibri"/>
        <family val="2"/>
        <scheme val="minor"/>
      </rPr>
      <t>Air carrier airport</t>
    </r>
    <r>
      <rPr>
        <sz val="11"/>
        <color theme="1"/>
        <rFont val="Calibri"/>
        <family val="2"/>
        <scheme val="minor"/>
      </rPr>
      <t xml:space="preserve"> - a public airport regularly served by:</t>
    </r>
  </si>
  <si>
    <t xml:space="preserve">             (A) an air carrier certificated by the Secretary of Transportation</t>
  </si>
  <si>
    <t xml:space="preserve">             (B) at least one air carrier</t>
  </si>
  <si>
    <r>
      <t xml:space="preserve">     (2) </t>
    </r>
    <r>
      <rPr>
        <b/>
        <sz val="11"/>
        <color theme="1"/>
        <rFont val="Calibri"/>
        <family val="2"/>
        <scheme val="minor"/>
      </rPr>
      <t>Airport</t>
    </r>
  </si>
  <si>
    <t xml:space="preserve">             (A) means:</t>
  </si>
  <si>
    <t xml:space="preserve">                  (i) an area of land or water used or intended to be used for the landing and taking off of aircraft</t>
  </si>
  <si>
    <t xml:space="preserve">                  (ii) an appurtenant area used or intended to be used for airport buildings or other</t>
  </si>
  <si>
    <t xml:space="preserve">                         airport facilities or rights of way</t>
  </si>
  <si>
    <t xml:space="preserve">                  (iii) airport buildings and facilities located in any of those areas</t>
  </si>
  <si>
    <t xml:space="preserve">             (B) includes heliport</t>
  </si>
  <si>
    <t>Department of Military and Veterans Affairs</t>
  </si>
  <si>
    <t>Title X - Department of Veterans Affairs</t>
  </si>
  <si>
    <t>Veterans Benefits Administration</t>
  </si>
  <si>
    <t>$13 million to prevent, prepare for, and respond to coronavirus</t>
  </si>
  <si>
    <t>Veterans Health Administration-Medical Services</t>
  </si>
  <si>
    <t>$14.432 billion to prevent, prepare for, and respond to coronavirus, including related impacts on health care delivery, and for support to veterans who are homeless or at risk of becoming homeless</t>
  </si>
  <si>
    <t>Veterans Health Administration-Medical Community Care</t>
  </si>
  <si>
    <t>$2.1 billion to  prevent, prepare for, and respond to coronavirus, including related impacts on health care delivery</t>
  </si>
  <si>
    <t>Veterans Health Administration-Medical Support and Compliance</t>
  </si>
  <si>
    <t>$100 million to  prevent, prepare for, and respond to coronavirus, including related impacts on health care delivery</t>
  </si>
  <si>
    <t>Veterans Health Administration-Medical Facilities</t>
  </si>
  <si>
    <t>$606 million to  prevent, prepare for, and respond to coronavirus, including related impacts on health care delivery</t>
  </si>
  <si>
    <t>Departmental Administration-General Administration</t>
  </si>
  <si>
    <t>$6 million</t>
  </si>
  <si>
    <t>Departmental Administration-Information Technology Systems</t>
  </si>
  <si>
    <t>$15 billion</t>
  </si>
  <si>
    <t>Departmental Administration-Office of Inspector General</t>
  </si>
  <si>
    <t>$12.5 million</t>
  </si>
  <si>
    <t>Departmental Administration-Facilities</t>
  </si>
  <si>
    <t>$150 million to modify or alter existing hospital, nursing home, and domiciliary facilities in State Homes</t>
  </si>
  <si>
    <t>Armed Forces Retirement Homes Trust Fund</t>
  </si>
  <si>
    <t>$2.8 million</t>
  </si>
  <si>
    <t>State Police</t>
  </si>
  <si>
    <t>Title II - Resources for Federal, State and Local Law Enforcement</t>
  </si>
  <si>
    <t xml:space="preserve">Provides $850 million for the Byrne-Justice Assistance Grant Program (Byrne-JAG). This will allow state and local police departments and jails to meet local needs, including the purchase of PPE and other needed medical items and to support overtime for officers on the front lines. </t>
  </si>
  <si>
    <t>Approximately $17.6 million to state government and $8.4 million to local government for law enforcement activities</t>
  </si>
  <si>
    <t>Election</t>
  </si>
  <si>
    <t xml:space="preserve">Title V-Election Assistance Commission- Election Security Grants </t>
  </si>
  <si>
    <t>*Allocates $400 million to the Election Assistance Commission for election security grants- for the 2020 federal election cycle
*Within 20 days of each election in the 2020 federal election cycle, the commonwealth  must provide the EAC with a report that includes a full accounting of the State's uses of the payment and an explanation of how such uses allowed the state to prevent, prepare for and respond to COVID-19
*Funds that are not used by December 31, 2020 must be retuned to the Treasury</t>
  </si>
  <si>
    <r>
      <t>$14.156 million</t>
    </r>
    <r>
      <rPr>
        <vertAlign val="superscript"/>
        <sz val="11"/>
        <color theme="1"/>
        <rFont val="Calibri"/>
        <family val="2"/>
        <scheme val="minor"/>
      </rPr>
      <t>1</t>
    </r>
  </si>
  <si>
    <t>Miscellaneous</t>
  </si>
  <si>
    <t>Sec. 3515 - Workforce Response</t>
  </si>
  <si>
    <t>Local workforce boards administrative funding cap raised from 10%  to 20%. Governors can used reserved funds for statewide activites for statewide rapid response activities to respond to the emergency. Unobligated rapid response funds available to the state may be released to local workforce boards at the option of the governor.</t>
  </si>
  <si>
    <t>Sec. 3601 - Paid leave clarification</t>
  </si>
  <si>
    <t>Clarifies the maximum paid leave that employers are required to pay under the Families First Coronavirus Response Act.. Max of $200/day, $10,000 in the aggregate</t>
  </si>
  <si>
    <t>Sec. 3602 - Emergency paid sick leave clarification</t>
  </si>
  <si>
    <t>Clarifies the maximum paid sick days that employers are required to pay under the Families First Coronavirus Response Act. $511/day, $5,110 in the aggregate for sick leave, $200/day, $2,000 in the aggregate to care for family.</t>
  </si>
  <si>
    <t>Sources:</t>
  </si>
  <si>
    <t>Federal Funds Information for States</t>
  </si>
  <si>
    <t>https://www.hhs.gov/about/news/2020/04/06/updated-cdc-funding-information.html</t>
  </si>
  <si>
    <t>https://www.acf.hhs.gov/fysb/resource/bcp-estimated-fy2020-state-allocations</t>
  </si>
  <si>
    <t>https://bja.ojp.gov/program/fy20-cesf-allocations</t>
  </si>
  <si>
    <t>Congressional contact</t>
  </si>
  <si>
    <t>https://taggs.hhs.gov/Coronavirus</t>
  </si>
  <si>
    <t>https://www.ffis.org/sites/default/files/public/cares_act_ccdbg_state_allocations.pdf</t>
  </si>
  <si>
    <t>https://oese.ed.gov/files/2020/04/GEER-Fund-State-Allocations-Table.pdf</t>
  </si>
  <si>
    <t>https://oese.ed.gov/files/2020/04/ESSER-Fund-State-Allocations-Table.pdf</t>
  </si>
  <si>
    <t xml:space="preserve">Pennsylvania is estimated to receive $471 million from the Elementary and Secondary School Emergency Relief Fund. </t>
  </si>
  <si>
    <t xml:space="preserve">Each LEA's share of this funding is proportional to its share of the most recent Title I, Part A funding. </t>
  </si>
  <si>
    <t>Eligible uses for the funds:</t>
  </si>
  <si>
    <t>1. any activity authorized by ESSA, IDEA, Adult Education and Family Literacy Act, Perkins Career and Technical Education Act, or McKinney-Vento Homeless Assistance Act (subtitle B of title vii only)</t>
  </si>
  <si>
    <t>2. coordination of preparedness and response efforts related to coronavirus</t>
  </si>
  <si>
    <t>3. providing principals and other school leaders with necessary resources</t>
  </si>
  <si>
    <t>4. activities (such as outreach and service delivery) to address the unique needs of low-income students, children with disabilities, English learners, racial and ethnic minorities, students experiencing homelessness, and foster care youth</t>
  </si>
  <si>
    <t>5. developing and implementing procedures and systems to improve the preparedness and response efforts of local educational agencies</t>
  </si>
  <si>
    <t xml:space="preserve">6. training and professional development for staff of the local educational agency on sanitation and minimizing the spread of infectious diseases. </t>
  </si>
  <si>
    <t>7. purchasing supplies to sanitize and clean the facilities of a local educational agency, including buildings operated by such agency</t>
  </si>
  <si>
    <t>8. planning and coordination for long-term closures, especially related to meals, technology, and  IDEA support</t>
  </si>
  <si>
    <t>9. purchasing educational technology (hardware, software, and connectivity)</t>
  </si>
  <si>
    <t>10. providing mental health services and supports</t>
  </si>
  <si>
    <t>11. planning and implementing activities related to summer learning and after school programs</t>
  </si>
  <si>
    <t>12. other activities that are necessary to maintain the operation and continuity of services</t>
  </si>
  <si>
    <t>AUN</t>
  </si>
  <si>
    <t>LEA Name</t>
  </si>
  <si>
    <t>County</t>
  </si>
  <si>
    <t>Title I 
(19/20 allocation from PDE)</t>
  </si>
  <si>
    <t>19/20 Title I Share</t>
  </si>
  <si>
    <r>
      <rPr>
        <b/>
        <sz val="11"/>
        <color theme="1"/>
        <rFont val="Calibri"/>
        <family val="2"/>
        <scheme val="minor"/>
      </rPr>
      <t>Estimated</t>
    </r>
    <r>
      <rPr>
        <sz val="11"/>
        <color theme="1"/>
        <rFont val="Calibri"/>
        <family val="2"/>
        <scheme val="minor"/>
      </rPr>
      <t xml:space="preserve"> LEA Share of the Elementary and Secondary School Emergency Relief Fund</t>
    </r>
  </si>
  <si>
    <t>Bermudian Springs SD</t>
  </si>
  <si>
    <t>Adams</t>
  </si>
  <si>
    <t>Conewago Valley SD</t>
  </si>
  <si>
    <t>Fairfield Area SD</t>
  </si>
  <si>
    <t>Gettysburg Area SD</t>
  </si>
  <si>
    <t>Littlestown Area SD</t>
  </si>
  <si>
    <t>Upper Adams SD</t>
  </si>
  <si>
    <t>Allegheny Valley SD</t>
  </si>
  <si>
    <t>Allegheny</t>
  </si>
  <si>
    <t>Avonworth SD</t>
  </si>
  <si>
    <t>Baldwin-Whitehall SD</t>
  </si>
  <si>
    <t>Bethel Park SD</t>
  </si>
  <si>
    <t>Brentwood Borough SD</t>
  </si>
  <si>
    <t>Carlynton SD</t>
  </si>
  <si>
    <t>Chartiers Valley SD</t>
  </si>
  <si>
    <t>Clairton City SD</t>
  </si>
  <si>
    <t>Cornell SD</t>
  </si>
  <si>
    <t>Deer Lakes SD</t>
  </si>
  <si>
    <t>Duquesne City SD</t>
  </si>
  <si>
    <t>East Allegheny SD</t>
  </si>
  <si>
    <t>Elizabeth Forward SD</t>
  </si>
  <si>
    <t>Fox Chapel Area SD</t>
  </si>
  <si>
    <t>Gateway SD</t>
  </si>
  <si>
    <t>Hampton Township SD</t>
  </si>
  <si>
    <t>Highlands SD</t>
  </si>
  <si>
    <t>Keystone Oaks SD</t>
  </si>
  <si>
    <t>McKeesport Area SD</t>
  </si>
  <si>
    <t>Montour SD</t>
  </si>
  <si>
    <t>Moon Area SD</t>
  </si>
  <si>
    <t>Mt Lebanon SD</t>
  </si>
  <si>
    <t>North Allegheny SD</t>
  </si>
  <si>
    <t>North Hills SD</t>
  </si>
  <si>
    <t>Northgate SD</t>
  </si>
  <si>
    <t>Penn Hills SD</t>
  </si>
  <si>
    <t>Pine-Richland SD</t>
  </si>
  <si>
    <t>Pittsburgh SD</t>
  </si>
  <si>
    <t>Plum Borough SD</t>
  </si>
  <si>
    <t>Quaker Valley SD</t>
  </si>
  <si>
    <t>Riverview SD</t>
  </si>
  <si>
    <t>Shaler Area SD</t>
  </si>
  <si>
    <t>South Allegheny SD</t>
  </si>
  <si>
    <t>South Fayette Township SD</t>
  </si>
  <si>
    <t>South Park SD</t>
  </si>
  <si>
    <t>Steel Valley SD</t>
  </si>
  <si>
    <t>Sto-Rox SD</t>
  </si>
  <si>
    <t>Upper Saint Clair SD</t>
  </si>
  <si>
    <t>West Allegheny SD</t>
  </si>
  <si>
    <t>West Jefferson Hills SD</t>
  </si>
  <si>
    <t>West Mifflin Area SD</t>
  </si>
  <si>
    <t>Wilkinsburg Borough SD</t>
  </si>
  <si>
    <t>Woodland Hills SD</t>
  </si>
  <si>
    <t>Apollo-Ridge SD</t>
  </si>
  <si>
    <t>Armstrong</t>
  </si>
  <si>
    <t>Armstrong SD</t>
  </si>
  <si>
    <t>Freeport Area SD</t>
  </si>
  <si>
    <t>Leechburg Area SD</t>
  </si>
  <si>
    <t>Aliquippa SD</t>
  </si>
  <si>
    <t>Beaver</t>
  </si>
  <si>
    <t>Ambridge Area SD</t>
  </si>
  <si>
    <t>Beaver Area SD</t>
  </si>
  <si>
    <t>Big Beaver Falls Area SD</t>
  </si>
  <si>
    <t>Blackhawk SD</t>
  </si>
  <si>
    <t>Central Valley SD</t>
  </si>
  <si>
    <t>Freedom Area SD</t>
  </si>
  <si>
    <t>Hopewell Area SD</t>
  </si>
  <si>
    <t>Midland Borough SD</t>
  </si>
  <si>
    <t>New Brighton Area SD</t>
  </si>
  <si>
    <t>Riverside Beaver County SD</t>
  </si>
  <si>
    <t>Rochester Area SD</t>
  </si>
  <si>
    <t>South Side Area SD</t>
  </si>
  <si>
    <t>Western Beaver County SD</t>
  </si>
  <si>
    <t>Bedford Area SD</t>
  </si>
  <si>
    <t>Bedford</t>
  </si>
  <si>
    <t>Chestnut Ridge SD</t>
  </si>
  <si>
    <t>Everett Area SD</t>
  </si>
  <si>
    <t>Northern Bedford County SD</t>
  </si>
  <si>
    <t>Tussey Mountain SD</t>
  </si>
  <si>
    <t>Antietam SD</t>
  </si>
  <si>
    <t>Berks</t>
  </si>
  <si>
    <t>Boyertown Area SD</t>
  </si>
  <si>
    <t>Brandywine Heights Area SD</t>
  </si>
  <si>
    <t>Conrad Weiser Area SD</t>
  </si>
  <si>
    <t>Daniel Boone Area SD</t>
  </si>
  <si>
    <t>Exeter Township SD</t>
  </si>
  <si>
    <t>Fleetwood Area SD</t>
  </si>
  <si>
    <t>Governor Mifflin SD</t>
  </si>
  <si>
    <t>Hamburg Area SD</t>
  </si>
  <si>
    <t>Kutztown Area SD</t>
  </si>
  <si>
    <t>Muhlenberg SD</t>
  </si>
  <si>
    <t>Oley Valley SD</t>
  </si>
  <si>
    <t>Reading SD</t>
  </si>
  <si>
    <t>Schuylkill Valley SD</t>
  </si>
  <si>
    <t>Tulpehocken Area SD</t>
  </si>
  <si>
    <t>Twin Valley SD</t>
  </si>
  <si>
    <t>Wilson  SD</t>
  </si>
  <si>
    <t>Wyomissing Area SD</t>
  </si>
  <si>
    <t>Altoona Area SD</t>
  </si>
  <si>
    <t>Blair</t>
  </si>
  <si>
    <t>Bellwood-Antis SD</t>
  </si>
  <si>
    <t>Claysburg-Kimmel SD</t>
  </si>
  <si>
    <t>Hollidaysburg Area SD</t>
  </si>
  <si>
    <t>Spring Cove SD</t>
  </si>
  <si>
    <t>Tyrone Area SD</t>
  </si>
  <si>
    <t>Williamsburg Community SD</t>
  </si>
  <si>
    <t>Athens Area SD</t>
  </si>
  <si>
    <t>Bradford</t>
  </si>
  <si>
    <t>Canton Area SD</t>
  </si>
  <si>
    <t>Northeast Bradford SD</t>
  </si>
  <si>
    <t>Sayre Area SD</t>
  </si>
  <si>
    <t>Towanda Area SD</t>
  </si>
  <si>
    <t>Troy Area SD</t>
  </si>
  <si>
    <t>Wyalusing Area SD</t>
  </si>
  <si>
    <t>Bensalem Township SD</t>
  </si>
  <si>
    <t>Bucks</t>
  </si>
  <si>
    <t>Bristol Borough SD</t>
  </si>
  <si>
    <t>Bristol Township SD</t>
  </si>
  <si>
    <t>Centennial SD</t>
  </si>
  <si>
    <t>Central Bucks SD</t>
  </si>
  <si>
    <t>Council Rock SD</t>
  </si>
  <si>
    <t>Morrisville Borough SD</t>
  </si>
  <si>
    <t>Neshaminy SD</t>
  </si>
  <si>
    <t>New Hope-Solebury SD</t>
  </si>
  <si>
    <t>Palisades SD</t>
  </si>
  <si>
    <t>Pennridge SD</t>
  </si>
  <si>
    <t>Pennsbury SD</t>
  </si>
  <si>
    <t>Quakertown Community SD</t>
  </si>
  <si>
    <t>Butler Area SD</t>
  </si>
  <si>
    <t>Butler</t>
  </si>
  <si>
    <t>Karns City Area SD</t>
  </si>
  <si>
    <t>Mars Area SD</t>
  </si>
  <si>
    <t>Moniteau SD</t>
  </si>
  <si>
    <t>Seneca Valley SD</t>
  </si>
  <si>
    <t>Slippery Rock Area SD</t>
  </si>
  <si>
    <t>South Butler County SD</t>
  </si>
  <si>
    <t>Blacklick Valley SD</t>
  </si>
  <si>
    <t>Cambria</t>
  </si>
  <si>
    <t>Cambria Heights SD</t>
  </si>
  <si>
    <t>Central Cambria SD</t>
  </si>
  <si>
    <t>Conemaugh Valley SD</t>
  </si>
  <si>
    <t>Ferndale Area SD</t>
  </si>
  <si>
    <t>Forest Hills SD</t>
  </si>
  <si>
    <t>Greater Johnstown SD</t>
  </si>
  <si>
    <t>Northern Cambria SD</t>
  </si>
  <si>
    <t>Penn Cambria SD</t>
  </si>
  <si>
    <t>Portage Area SD</t>
  </si>
  <si>
    <t>Richland SD</t>
  </si>
  <si>
    <t>Westmont Hilltop SD</t>
  </si>
  <si>
    <t>Cameron County SD</t>
  </si>
  <si>
    <t>Cameron</t>
  </si>
  <si>
    <t>Jim Thorpe Area SD</t>
  </si>
  <si>
    <t>Carbon</t>
  </si>
  <si>
    <t>Lehighton Area SD</t>
  </si>
  <si>
    <t>Palmerton Area SD</t>
  </si>
  <si>
    <t>Panther Valley SD</t>
  </si>
  <si>
    <t>Weatherly Area SD</t>
  </si>
  <si>
    <t>Bald Eagle Area SD</t>
  </si>
  <si>
    <t>Centre</t>
  </si>
  <si>
    <t>Bellefonte Area SD</t>
  </si>
  <si>
    <t>Penns Valley Area SD</t>
  </si>
  <si>
    <t>State College Area SD</t>
  </si>
  <si>
    <t>Avon Grove SD</t>
  </si>
  <si>
    <t>Chester</t>
  </si>
  <si>
    <t>Coatesville Area SD</t>
  </si>
  <si>
    <t>Downingtown Area SD</t>
  </si>
  <si>
    <t>Great Valley SD</t>
  </si>
  <si>
    <t>Kennett Consolidated SD</t>
  </si>
  <si>
    <t>Octorara Area SD</t>
  </si>
  <si>
    <t>Owen J Roberts SD</t>
  </si>
  <si>
    <t>Oxford Area SD</t>
  </si>
  <si>
    <t>Phoenixville Area SD</t>
  </si>
  <si>
    <t>Tredyffrin-Easttown SD</t>
  </si>
  <si>
    <t>Unionville-Chadds Ford SD</t>
  </si>
  <si>
    <t>West Chester Area SD</t>
  </si>
  <si>
    <t>Allegheny-Clarion Valley SD</t>
  </si>
  <si>
    <t>Clarion</t>
  </si>
  <si>
    <t>Clarion Area SD</t>
  </si>
  <si>
    <t>Clarion-Limestone Area SD</t>
  </si>
  <si>
    <t>Keystone  SD</t>
  </si>
  <si>
    <t>North Clarion County SD</t>
  </si>
  <si>
    <t>Redbank Valley SD</t>
  </si>
  <si>
    <t>Union SD</t>
  </si>
  <si>
    <t>Clearfield Area SD</t>
  </si>
  <si>
    <t>Clearfield</t>
  </si>
  <si>
    <t>Curwensville Area SD</t>
  </si>
  <si>
    <t>Dubois Area SD</t>
  </si>
  <si>
    <t>Glendale SD</t>
  </si>
  <si>
    <t>Harmony Area SD</t>
  </si>
  <si>
    <t>Moshannon Valley SD</t>
  </si>
  <si>
    <t>Philipsburg-Osceola Area SD</t>
  </si>
  <si>
    <t>West Branch Area SD</t>
  </si>
  <si>
    <t>Keystone Central SD</t>
  </si>
  <si>
    <t>Clinton</t>
  </si>
  <si>
    <t>Benton Area SD</t>
  </si>
  <si>
    <t>Columbia</t>
  </si>
  <si>
    <t>Berwick Area SD</t>
  </si>
  <si>
    <t>Bloomsburg Area SD</t>
  </si>
  <si>
    <t>Central Columbia SD</t>
  </si>
  <si>
    <t>Millville Area SD</t>
  </si>
  <si>
    <t>Southern Columbia Area SD</t>
  </si>
  <si>
    <t>Conneaut SD</t>
  </si>
  <si>
    <t>Crawford</t>
  </si>
  <si>
    <t>Crawford Central SD</t>
  </si>
  <si>
    <t>Penncrest SD</t>
  </si>
  <si>
    <t>Big Spring SD</t>
  </si>
  <si>
    <t>Cumberland</t>
  </si>
  <si>
    <t>Camp Hill SD</t>
  </si>
  <si>
    <t>Carlisle Area SD</t>
  </si>
  <si>
    <t>Cumberland Valley SD</t>
  </si>
  <si>
    <t>East Pennsboro Area SD</t>
  </si>
  <si>
    <t>Mechanicsburg Area SD</t>
  </si>
  <si>
    <t>Shippensburg Area SD</t>
  </si>
  <si>
    <t>South Middleton SD</t>
  </si>
  <si>
    <t>Central Dauphin SD</t>
  </si>
  <si>
    <t>Dauphin</t>
  </si>
  <si>
    <t>Derry Township SD</t>
  </si>
  <si>
    <t>Halifax Area SD</t>
  </si>
  <si>
    <t>Harrisburg City SD</t>
  </si>
  <si>
    <t>Lower Dauphin SD</t>
  </si>
  <si>
    <t>Middletown Area SD</t>
  </si>
  <si>
    <t>Millersburg Area SD</t>
  </si>
  <si>
    <t>Steelton-Highspire SD</t>
  </si>
  <si>
    <t>Susquehanna Township SD</t>
  </si>
  <si>
    <t>Upper Dauphin Area SD</t>
  </si>
  <si>
    <t>Chester-Upland SD</t>
  </si>
  <si>
    <t>Delaware</t>
  </si>
  <si>
    <t>Chichester SD</t>
  </si>
  <si>
    <t>Garnet Valley SD</t>
  </si>
  <si>
    <t>Haverford Township SD</t>
  </si>
  <si>
    <t>Interboro SD</t>
  </si>
  <si>
    <t>Marple Newtown SD</t>
  </si>
  <si>
    <t>Penn-Delco SD</t>
  </si>
  <si>
    <t>Radnor Township SD</t>
  </si>
  <si>
    <t>Ridley SD</t>
  </si>
  <si>
    <t>Rose Tree Media SD</t>
  </si>
  <si>
    <t>Southeast Delco SD</t>
  </si>
  <si>
    <t>Springfield SD</t>
  </si>
  <si>
    <t>Upper Darby SD</t>
  </si>
  <si>
    <t>Wallingford-Swarthmore SD</t>
  </si>
  <si>
    <t>William Penn SD</t>
  </si>
  <si>
    <t>Johnsonburg Area SD</t>
  </si>
  <si>
    <t>Elk</t>
  </si>
  <si>
    <t>Ridgway Area SD</t>
  </si>
  <si>
    <t>Saint Marys Area SD</t>
  </si>
  <si>
    <t>Corry Area SD</t>
  </si>
  <si>
    <t>Erie</t>
  </si>
  <si>
    <t>Erie City SD</t>
  </si>
  <si>
    <t>Fairview SD</t>
  </si>
  <si>
    <t>Fort LeBoeuf SD</t>
  </si>
  <si>
    <t>General McLane SD</t>
  </si>
  <si>
    <t>Girard SD</t>
  </si>
  <si>
    <t>Harbor Creek SD</t>
  </si>
  <si>
    <t>Iroquois SD</t>
  </si>
  <si>
    <t>Millcreek Township SD</t>
  </si>
  <si>
    <t>North East SD</t>
  </si>
  <si>
    <t>Northwestern  SD</t>
  </si>
  <si>
    <t>Union City Area SD</t>
  </si>
  <si>
    <t>Wattsburg Area SD</t>
  </si>
  <si>
    <t>Albert Gallatin Area SD</t>
  </si>
  <si>
    <t>Fayette</t>
  </si>
  <si>
    <t>Brownsville Area SD</t>
  </si>
  <si>
    <t>Connellsville Area SD</t>
  </si>
  <si>
    <t>Frazier SD</t>
  </si>
  <si>
    <t>Laurel Highlands SD</t>
  </si>
  <si>
    <t>Uniontown Area SD</t>
  </si>
  <si>
    <t>Forest Area SD</t>
  </si>
  <si>
    <t>Forest</t>
  </si>
  <si>
    <t>Chambersburg Area SD</t>
  </si>
  <si>
    <t>Franklin</t>
  </si>
  <si>
    <t>Fannett-Metal SD</t>
  </si>
  <si>
    <t>Greencastle-Antrim SD</t>
  </si>
  <si>
    <t>Tuscarora SD</t>
  </si>
  <si>
    <t>Waynesboro Area SD</t>
  </si>
  <si>
    <t>Central Fulton SD</t>
  </si>
  <si>
    <t>Fulton</t>
  </si>
  <si>
    <t>Forbes Road SD</t>
  </si>
  <si>
    <t>Southern Fulton SD</t>
  </si>
  <si>
    <t>Carmichaels Area SD</t>
  </si>
  <si>
    <t>Greene</t>
  </si>
  <si>
    <t>Central Greene SD</t>
  </si>
  <si>
    <t>Jefferson-Morgan SD</t>
  </si>
  <si>
    <t>Southeastern Greene SD</t>
  </si>
  <si>
    <t>West Greene SD</t>
  </si>
  <si>
    <t>Huntingdon Area SD</t>
  </si>
  <si>
    <t>Huntingdon</t>
  </si>
  <si>
    <t>Juniata Valley SD</t>
  </si>
  <si>
    <t>Mount Union Area SD</t>
  </si>
  <si>
    <t>Southern Huntingdon County SD</t>
  </si>
  <si>
    <t>Blairsville-Saltsburg SD</t>
  </si>
  <si>
    <t>Indiana</t>
  </si>
  <si>
    <t>Homer-Center SD</t>
  </si>
  <si>
    <t>Indiana Area SD</t>
  </si>
  <si>
    <t>Marion Center Area SD</t>
  </si>
  <si>
    <t>Penns Manor Area SD</t>
  </si>
  <si>
    <t>Purchase Line SD</t>
  </si>
  <si>
    <t>United SD</t>
  </si>
  <si>
    <t>Brockway Area SD</t>
  </si>
  <si>
    <t>Jefferson</t>
  </si>
  <si>
    <t>Brookville Area SD</t>
  </si>
  <si>
    <t>Punxsutawney Area SD</t>
  </si>
  <si>
    <t>Juniata County SD</t>
  </si>
  <si>
    <t>Juniata</t>
  </si>
  <si>
    <t>Abington Heights SD</t>
  </si>
  <si>
    <t>Lackawanna</t>
  </si>
  <si>
    <t>Carbondale Area SD</t>
  </si>
  <si>
    <t>Dunmore SD</t>
  </si>
  <si>
    <t>Lakeland SD</t>
  </si>
  <si>
    <t>Mid Valley SD</t>
  </si>
  <si>
    <t>North Pocono SD</t>
  </si>
  <si>
    <t>Old Forge SD</t>
  </si>
  <si>
    <t>Riverside SD</t>
  </si>
  <si>
    <t>Scranton SD</t>
  </si>
  <si>
    <t>Valley View SD</t>
  </si>
  <si>
    <t>Cocalico SD</t>
  </si>
  <si>
    <t>Lancaster</t>
  </si>
  <si>
    <t>Columbia Borough SD</t>
  </si>
  <si>
    <t>Conestoga Valley SD</t>
  </si>
  <si>
    <t>Donegal SD</t>
  </si>
  <si>
    <t>Eastern Lancaster County SD</t>
  </si>
  <si>
    <t>Elizabethtown Area SD</t>
  </si>
  <si>
    <t>Ephrata Area SD</t>
  </si>
  <si>
    <t>Hempfield  SD</t>
  </si>
  <si>
    <t>Lampeter-Strasburg SD</t>
  </si>
  <si>
    <t>Lancaster SD</t>
  </si>
  <si>
    <t>Manheim Central SD</t>
  </si>
  <si>
    <t>Manheim Township SD</t>
  </si>
  <si>
    <t>Penn Manor SD</t>
  </si>
  <si>
    <t>Pequea Valley SD</t>
  </si>
  <si>
    <t>Solanco SD</t>
  </si>
  <si>
    <t>Warwick SD</t>
  </si>
  <si>
    <t>Ellwood City Area SD</t>
  </si>
  <si>
    <t>Lawrence</t>
  </si>
  <si>
    <t>Laurel SD</t>
  </si>
  <si>
    <t>Mohawk Area SD</t>
  </si>
  <si>
    <t>Neshannock Township SD</t>
  </si>
  <si>
    <t>New Castle Area SD</t>
  </si>
  <si>
    <t>Shenango Area SD</t>
  </si>
  <si>
    <t>Union Area SD</t>
  </si>
  <si>
    <t>Wilmington Area SD</t>
  </si>
  <si>
    <t>Annville-Cleona SD</t>
  </si>
  <si>
    <t>Lebanon</t>
  </si>
  <si>
    <t>Cornwall-Lebanon SD</t>
  </si>
  <si>
    <t>Eastern Lebanon County SD</t>
  </si>
  <si>
    <t>Lebanon SD</t>
  </si>
  <si>
    <t>Northern Lebanon SD</t>
  </si>
  <si>
    <t>Palmyra Area SD</t>
  </si>
  <si>
    <t>Allentown City SD</t>
  </si>
  <si>
    <t>Lehigh</t>
  </si>
  <si>
    <t>Catasauqua Area SD</t>
  </si>
  <si>
    <t>East Penn SD</t>
  </si>
  <si>
    <t>Northern Lehigh SD</t>
  </si>
  <si>
    <t>Northwestern Lehigh SD</t>
  </si>
  <si>
    <t>Parkland SD</t>
  </si>
  <si>
    <t>Salisbury Township SD</t>
  </si>
  <si>
    <t>Southern Lehigh SD</t>
  </si>
  <si>
    <t>Whitehall-Coplay SD</t>
  </si>
  <si>
    <t>Crestwood SD</t>
  </si>
  <si>
    <t>Luzerne</t>
  </si>
  <si>
    <t>Dallas SD</t>
  </si>
  <si>
    <t>Greater Nanticoke Area SD</t>
  </si>
  <si>
    <t>Hanover Area SD</t>
  </si>
  <si>
    <t>Hazleton Area SD</t>
  </si>
  <si>
    <t>Lake-Lehman SD</t>
  </si>
  <si>
    <t>Northwest Area SD</t>
  </si>
  <si>
    <t>Pittston Area SD</t>
  </si>
  <si>
    <t>Wilkes-Barre Area SD</t>
  </si>
  <si>
    <t>Wyoming Area SD</t>
  </si>
  <si>
    <t>Wyoming Valley West SD</t>
  </si>
  <si>
    <t>East Lycoming SD</t>
  </si>
  <si>
    <t>Lycoming</t>
  </si>
  <si>
    <t>Jersey Shore Area SD</t>
  </si>
  <si>
    <t>Loyalsock Township SD</t>
  </si>
  <si>
    <t>Montgomery Area SD</t>
  </si>
  <si>
    <t>Montoursville Area SD</t>
  </si>
  <si>
    <t>Muncy SD</t>
  </si>
  <si>
    <t>South Williamsport Area SD</t>
  </si>
  <si>
    <t>Williamsport Area SD</t>
  </si>
  <si>
    <t>Bradford Area SD</t>
  </si>
  <si>
    <t>McKean</t>
  </si>
  <si>
    <t>Kane Area SD</t>
  </si>
  <si>
    <t>Otto-Eldred SD</t>
  </si>
  <si>
    <t>Port Allegany SD</t>
  </si>
  <si>
    <t>Smethport Area SD</t>
  </si>
  <si>
    <t>Commodore Perry SD</t>
  </si>
  <si>
    <t>Mercer</t>
  </si>
  <si>
    <t>Farrell Area SD</t>
  </si>
  <si>
    <t>Greenville Area SD</t>
  </si>
  <si>
    <t>Grove City Area SD</t>
  </si>
  <si>
    <t>Hermitage SD</t>
  </si>
  <si>
    <t>Jamestown Area SD</t>
  </si>
  <si>
    <t>Lakeview SD</t>
  </si>
  <si>
    <t>Mercer Area SD</t>
  </si>
  <si>
    <t>Reynolds SD</t>
  </si>
  <si>
    <t>Sharon City SD</t>
  </si>
  <si>
    <t>Sharpsville Area SD</t>
  </si>
  <si>
    <t>West Middlesex Area SD</t>
  </si>
  <si>
    <t>Mifflin County SD</t>
  </si>
  <si>
    <t>Mifflin</t>
  </si>
  <si>
    <t>East Stroudsburg Area SD</t>
  </si>
  <si>
    <t>Monroe</t>
  </si>
  <si>
    <t>Pleasant Valley SD</t>
  </si>
  <si>
    <t>Pocono Mountain SD</t>
  </si>
  <si>
    <t>Stroudsburg Area SD</t>
  </si>
  <si>
    <t>Abington SD</t>
  </si>
  <si>
    <t>Montgomery</t>
  </si>
  <si>
    <t>Bryn Athyn SD</t>
  </si>
  <si>
    <t>Cheltenham SD</t>
  </si>
  <si>
    <t>Colonial SD</t>
  </si>
  <si>
    <t>Hatboro-Horsham SD</t>
  </si>
  <si>
    <t>Jenkintown SD</t>
  </si>
  <si>
    <t>Lower Merion SD</t>
  </si>
  <si>
    <t>Lower Moreland Township SD</t>
  </si>
  <si>
    <t>Methacton SD</t>
  </si>
  <si>
    <t>Norristown Area SD</t>
  </si>
  <si>
    <t>North Penn SD</t>
  </si>
  <si>
    <t>Perkiomen Valley SD</t>
  </si>
  <si>
    <t>Pottsgrove SD</t>
  </si>
  <si>
    <t>Pottstown SD</t>
  </si>
  <si>
    <t>Souderton Area SD</t>
  </si>
  <si>
    <t>Springfield Township SD</t>
  </si>
  <si>
    <t>Spring-Ford Area SD</t>
  </si>
  <si>
    <t>Upper Dublin SD</t>
  </si>
  <si>
    <t>Upper Merion Area SD</t>
  </si>
  <si>
    <t>Upper Moreland Township SD</t>
  </si>
  <si>
    <t>Upper Perkiomen SD</t>
  </si>
  <si>
    <t>Wissahickon SD</t>
  </si>
  <si>
    <t>Danville Area SD</t>
  </si>
  <si>
    <t>Montour</t>
  </si>
  <si>
    <t>Bangor Area SD</t>
  </si>
  <si>
    <t>Northampton</t>
  </si>
  <si>
    <t>Bethlehem Area SD</t>
  </si>
  <si>
    <t>Easton Area SD</t>
  </si>
  <si>
    <t>Nazareth Area SD</t>
  </si>
  <si>
    <t>Northampton Area SD</t>
  </si>
  <si>
    <t>Pen Argyl Area SD</t>
  </si>
  <si>
    <t>Saucon Valley SD</t>
  </si>
  <si>
    <t>Wilson Area SD</t>
  </si>
  <si>
    <t>Line Mountain SD</t>
  </si>
  <si>
    <t>Northumberland</t>
  </si>
  <si>
    <t>Milton Area SD</t>
  </si>
  <si>
    <t>Mount Carmel Area SD</t>
  </si>
  <si>
    <t>Shamokin Area SD</t>
  </si>
  <si>
    <t>Shikellamy SD</t>
  </si>
  <si>
    <t>Warrior Run SD</t>
  </si>
  <si>
    <t>Greenwood SD</t>
  </si>
  <si>
    <t>Perry</t>
  </si>
  <si>
    <t>Newport SD</t>
  </si>
  <si>
    <t>Susquenita SD</t>
  </si>
  <si>
    <t>West Perry SD</t>
  </si>
  <si>
    <t>Philadelphia City SD</t>
  </si>
  <si>
    <t>Philadelphia</t>
  </si>
  <si>
    <t>Delaware Valley SD</t>
  </si>
  <si>
    <t>Pike</t>
  </si>
  <si>
    <t>Wallenpaupack Area SD</t>
  </si>
  <si>
    <t>Austin Area SD</t>
  </si>
  <si>
    <t>Potter</t>
  </si>
  <si>
    <t>Coudersport Area SD</t>
  </si>
  <si>
    <t>Galeton Area SD</t>
  </si>
  <si>
    <t>Northern Potter SD</t>
  </si>
  <si>
    <t>Oswayo Valley SD</t>
  </si>
  <si>
    <t>Blue Mountain SD</t>
  </si>
  <si>
    <t>Schuylkill</t>
  </si>
  <si>
    <t>Mahanoy Area SD</t>
  </si>
  <si>
    <t>Minersville Area SD</t>
  </si>
  <si>
    <t>North Schuylkill SD</t>
  </si>
  <si>
    <t>Pine Grove Area SD</t>
  </si>
  <si>
    <t>Pottsville Area SD</t>
  </si>
  <si>
    <t>Saint Clair Area SD</t>
  </si>
  <si>
    <t>Schuylkill Haven Area SD</t>
  </si>
  <si>
    <t>Shenandoah Valley SD</t>
  </si>
  <si>
    <t>Tamaqua Area SD</t>
  </si>
  <si>
    <t>Tri-Valley SD</t>
  </si>
  <si>
    <t>Williams Valley SD</t>
  </si>
  <si>
    <t>Midd-West SD</t>
  </si>
  <si>
    <t>Snyder</t>
  </si>
  <si>
    <t>Selinsgrove Area SD</t>
  </si>
  <si>
    <t>Berlin Brothersvalley SD</t>
  </si>
  <si>
    <t>Somerset</t>
  </si>
  <si>
    <t>Conemaugh Township Area SD</t>
  </si>
  <si>
    <t>Meyersdale Area SD</t>
  </si>
  <si>
    <t>North Star SD</t>
  </si>
  <si>
    <t>Rockwood Area SD</t>
  </si>
  <si>
    <t>Salisbury-Elk Lick SD</t>
  </si>
  <si>
    <t>Shade-Central City SD</t>
  </si>
  <si>
    <t>Shanksville-Stonycreek SD</t>
  </si>
  <si>
    <t>Somerset Area SD</t>
  </si>
  <si>
    <t>Turkeyfoot Valley Area SD</t>
  </si>
  <si>
    <t>Windber Area SD</t>
  </si>
  <si>
    <t>Sullivan County SD</t>
  </si>
  <si>
    <t>Sullivan</t>
  </si>
  <si>
    <t>Blue Ridge SD</t>
  </si>
  <si>
    <t>Susquehanna</t>
  </si>
  <si>
    <t>Elk Lake SD</t>
  </si>
  <si>
    <t>Forest City Regional SD</t>
  </si>
  <si>
    <t>Montrose Area SD</t>
  </si>
  <si>
    <t>Mountain View SD</t>
  </si>
  <si>
    <t>Susquehanna Community SD</t>
  </si>
  <si>
    <t>Northern Tioga SD</t>
  </si>
  <si>
    <t>Tioga</t>
  </si>
  <si>
    <t>Southern Tioga SD</t>
  </si>
  <si>
    <t>Wellsboro Area SD</t>
  </si>
  <si>
    <t>Lewisburg Area SD</t>
  </si>
  <si>
    <t>Union</t>
  </si>
  <si>
    <t>Mifflinburg Area SD</t>
  </si>
  <si>
    <t>Cranberry Area SD</t>
  </si>
  <si>
    <t>Venango</t>
  </si>
  <si>
    <t>Franklin Area SD</t>
  </si>
  <si>
    <t>Oil City Area SD</t>
  </si>
  <si>
    <t>Titusville Area SD</t>
  </si>
  <si>
    <t>Valley Grove SD</t>
  </si>
  <si>
    <t>Warren County SD</t>
  </si>
  <si>
    <t>Warren</t>
  </si>
  <si>
    <t>Avella Area SD</t>
  </si>
  <si>
    <t>Washington</t>
  </si>
  <si>
    <t>Bentworth SD</t>
  </si>
  <si>
    <t>Bethlehem-Center SD</t>
  </si>
  <si>
    <t>Burgettstown Area SD</t>
  </si>
  <si>
    <t>California Area SD</t>
  </si>
  <si>
    <t>Canon-McMillan SD</t>
  </si>
  <si>
    <t>Charleroi SD</t>
  </si>
  <si>
    <t>Chartiers-Houston SD</t>
  </si>
  <si>
    <t>Fort Cherry SD</t>
  </si>
  <si>
    <t>McGuffey SD</t>
  </si>
  <si>
    <t>Peters Township SD</t>
  </si>
  <si>
    <t>Ringgold SD</t>
  </si>
  <si>
    <t>Trinity Area SD</t>
  </si>
  <si>
    <t>Washington SD</t>
  </si>
  <si>
    <t>Wayne Highlands SD</t>
  </si>
  <si>
    <t>Wayne</t>
  </si>
  <si>
    <t>Western Wayne SD</t>
  </si>
  <si>
    <t>Belle Vernon Area SD</t>
  </si>
  <si>
    <t>Westmoreland</t>
  </si>
  <si>
    <t>Burrell SD</t>
  </si>
  <si>
    <t>Derry Area SD</t>
  </si>
  <si>
    <t>Franklin Regional SD</t>
  </si>
  <si>
    <t>Greater Latrobe SD</t>
  </si>
  <si>
    <t>Greensburg Salem SD</t>
  </si>
  <si>
    <t>Hempfield Area SD</t>
  </si>
  <si>
    <t>Jeannette City SD</t>
  </si>
  <si>
    <t>Kiski Area SD</t>
  </si>
  <si>
    <t>Ligonier Valley SD</t>
  </si>
  <si>
    <t>Monessen City SD</t>
  </si>
  <si>
    <t>Mount Pleasant Area SD</t>
  </si>
  <si>
    <t>New Kensington-Arnold SD</t>
  </si>
  <si>
    <t>Norwin SD</t>
  </si>
  <si>
    <t>Penn-Trafford SD</t>
  </si>
  <si>
    <t>Southmoreland SD</t>
  </si>
  <si>
    <t>Yough SD</t>
  </si>
  <si>
    <t>Lackawanna Trail SD</t>
  </si>
  <si>
    <t>Wyoming</t>
  </si>
  <si>
    <t>Tunkhannock Area SD</t>
  </si>
  <si>
    <t>Central York SD</t>
  </si>
  <si>
    <t>York</t>
  </si>
  <si>
    <t>Dallastown Area SD</t>
  </si>
  <si>
    <t>Dover Area SD</t>
  </si>
  <si>
    <t>Eastern York SD</t>
  </si>
  <si>
    <t>Hanover Public SD</t>
  </si>
  <si>
    <t>Northeastern York SD</t>
  </si>
  <si>
    <t>Northern York County SD</t>
  </si>
  <si>
    <t>Red Lion Area SD</t>
  </si>
  <si>
    <t>South Eastern SD</t>
  </si>
  <si>
    <t>South Western SD</t>
  </si>
  <si>
    <t>Southern York County SD</t>
  </si>
  <si>
    <t>Spring Grove Area SD</t>
  </si>
  <si>
    <t>West Shore SD</t>
  </si>
  <si>
    <t>West York Area SD</t>
  </si>
  <si>
    <t>York City SD</t>
  </si>
  <si>
    <t>York Suburban SD</t>
  </si>
  <si>
    <t>Gettysburg Montessori CS</t>
  </si>
  <si>
    <t>Vida CS</t>
  </si>
  <si>
    <t>City CHS</t>
  </si>
  <si>
    <t>Environmental CS at Frick Park</t>
  </si>
  <si>
    <t>Manchester Academic CS</t>
  </si>
  <si>
    <t>Passport Academy CS</t>
  </si>
  <si>
    <t>Penn Hills CS of Entrepreneurship</t>
  </si>
  <si>
    <t>Pennsylvania Distance Learning CS</t>
  </si>
  <si>
    <t>Propel CS - Braddock Hills</t>
  </si>
  <si>
    <t>Propel CS - East</t>
  </si>
  <si>
    <t>Propel CS - Hazelwood</t>
  </si>
  <si>
    <t>Propel CS - Homestead</t>
  </si>
  <si>
    <t>Propel CS - McKeesport</t>
  </si>
  <si>
    <t>Propel CS - Montour</t>
  </si>
  <si>
    <t>Propel CS - Northside</t>
  </si>
  <si>
    <t>Propel CS - Pitcairn</t>
  </si>
  <si>
    <t>Provident CS</t>
  </si>
  <si>
    <t>The New Academy CS</t>
  </si>
  <si>
    <t>Urban Academy of Greater Pittsburgh CS</t>
  </si>
  <si>
    <t>Urban Pathways 6-12 CS</t>
  </si>
  <si>
    <t>Urban Pathways K-5 College CS</t>
  </si>
  <si>
    <t>Westinghouse Arts Academy CS</t>
  </si>
  <si>
    <t>Young Scholars of McKeesport CS</t>
  </si>
  <si>
    <t>Young Scholars of Western Pennsylvania CS</t>
  </si>
  <si>
    <t>Baden Academy CS</t>
  </si>
  <si>
    <t>Lincoln Park Performing Arts CS</t>
  </si>
  <si>
    <t>Pennsylvania Cyber CS</t>
  </si>
  <si>
    <t>HOPE for Hyndman CS</t>
  </si>
  <si>
    <t>I-LEAD CS</t>
  </si>
  <si>
    <t>Central PA Digital Learning Foundation CS</t>
  </si>
  <si>
    <t>Center for Student Learning CS at Pennsbury</t>
  </si>
  <si>
    <t>School Lane CS</t>
  </si>
  <si>
    <t>Young Scholars of Central PA CS</t>
  </si>
  <si>
    <t>Achievement House CS</t>
  </si>
  <si>
    <t>Avon Grove CS</t>
  </si>
  <si>
    <t>Collegium CS</t>
  </si>
  <si>
    <t>Insight PA Cyber CS</t>
  </si>
  <si>
    <t>Pennsylvania Leadership CS</t>
  </si>
  <si>
    <t>Renaissance Academy CS</t>
  </si>
  <si>
    <t>Sugar Valley Rural CS</t>
  </si>
  <si>
    <t>Commonwealth Charter Academy CS</t>
  </si>
  <si>
    <t>Premier Arts and Science CS</t>
  </si>
  <si>
    <t>Reach Cyber CS</t>
  </si>
  <si>
    <t>Sylvan Heights Science CS</t>
  </si>
  <si>
    <t>Chester Charter Scholars Academy CS</t>
  </si>
  <si>
    <t>Chester Community CS</t>
  </si>
  <si>
    <t>Vision Academy CS</t>
  </si>
  <si>
    <t>Widener Partnership CS</t>
  </si>
  <si>
    <t>Erie Rise Leadership Academy CS</t>
  </si>
  <si>
    <t>Montessori Regional CS</t>
  </si>
  <si>
    <t>Perseus House CS of Excellence</t>
  </si>
  <si>
    <t>Robert Benjamin Wiley Community CS</t>
  </si>
  <si>
    <t>New Day CS</t>
  </si>
  <si>
    <t>Stone Valley Community CS</t>
  </si>
  <si>
    <t>Fell CS</t>
  </si>
  <si>
    <t>Howard Gardner Multiple Intelligence CS</t>
  </si>
  <si>
    <t>La Academia Partnership CS</t>
  </si>
  <si>
    <t>Arts Academy CS</t>
  </si>
  <si>
    <t>Arts Academy Elementary CS</t>
  </si>
  <si>
    <t>Circle of Seasons CS</t>
  </si>
  <si>
    <t>Executive Education Academy CS</t>
  </si>
  <si>
    <t>Innovate Arts Academy CS</t>
  </si>
  <si>
    <t>Lincoln Leadership Academy CS</t>
  </si>
  <si>
    <t>Roberto Clemente CS</t>
  </si>
  <si>
    <t>Seven Generations CS</t>
  </si>
  <si>
    <t>Bear Creek Community CS</t>
  </si>
  <si>
    <t>Keystone Education Center CS</t>
  </si>
  <si>
    <t>Agora Cyber CS</t>
  </si>
  <si>
    <t>Pennsylvania Virtual CS</t>
  </si>
  <si>
    <t>Easton Arts Academy Elementary CS</t>
  </si>
  <si>
    <t>Lehigh Valley Academy Regional CS</t>
  </si>
  <si>
    <t>Lehigh Valley Charter High School for the Arts</t>
  </si>
  <si>
    <t>Lehigh Valley Dual Language CS</t>
  </si>
  <si>
    <t>Ad Prima CS</t>
  </si>
  <si>
    <t>Alliance for Progress CS</t>
  </si>
  <si>
    <t>Antonia Pantoja Community CS</t>
  </si>
  <si>
    <t>ASPIRA Bilingual Cyber CS</t>
  </si>
  <si>
    <t>Belmont CS</t>
  </si>
  <si>
    <t>Boys Latin of Philadelphia CS</t>
  </si>
  <si>
    <t>Charter High School for Architecture and Design</t>
  </si>
  <si>
    <t>Christopher Columbus CS</t>
  </si>
  <si>
    <t>Community Academy of Philadelphia CS</t>
  </si>
  <si>
    <t>Deep Roots CS</t>
  </si>
  <si>
    <t>Discovery CS</t>
  </si>
  <si>
    <t>Esperanza Academy CS</t>
  </si>
  <si>
    <t>Esperanza Cyber CS</t>
  </si>
  <si>
    <t>Eugenio Maria de Hostos CS</t>
  </si>
  <si>
    <t>First Philadelphia Preparatory CS</t>
  </si>
  <si>
    <t>Folk Arts-Cultural Treasures CS</t>
  </si>
  <si>
    <t>Franklin Towne Charter Elementary School</t>
  </si>
  <si>
    <t>Franklin Towne CHS</t>
  </si>
  <si>
    <t>Frederick Douglass Mastery CS</t>
  </si>
  <si>
    <t>Freire CS</t>
  </si>
  <si>
    <t>Global Leadership Academy CS</t>
  </si>
  <si>
    <t>Global Leadership Academy CS Southwest at Huey</t>
  </si>
  <si>
    <t>Green Woods CS</t>
  </si>
  <si>
    <t>Harambee Institute of Science and Technology CS</t>
  </si>
  <si>
    <t>Imhotep Institute CHS</t>
  </si>
  <si>
    <t>Independence CS</t>
  </si>
  <si>
    <t>Independence CS West</t>
  </si>
  <si>
    <t>Inquiry CS</t>
  </si>
  <si>
    <t>John B. Stetson CS</t>
  </si>
  <si>
    <t>Keystone Academy CS</t>
  </si>
  <si>
    <t>KIPP DuBois CS</t>
  </si>
  <si>
    <t>KIPP North Philadelphia CS</t>
  </si>
  <si>
    <t>KIPP Philadelphia CS</t>
  </si>
  <si>
    <t>KIPP West Philadelphia CS</t>
  </si>
  <si>
    <t>KIPP West Philadelphia Preparatory CS</t>
  </si>
  <si>
    <t>Laboratory CS</t>
  </si>
  <si>
    <t>Lindley Academy CS at Birney</t>
  </si>
  <si>
    <t>Mariana Bracetti Academy CS</t>
  </si>
  <si>
    <t>Maritime Academy CS</t>
  </si>
  <si>
    <t>MAST Community CS</t>
  </si>
  <si>
    <t>MaST Community CS II</t>
  </si>
  <si>
    <t>MaST Community CS III</t>
  </si>
  <si>
    <t>Mastery CHS - Lenfest Campus</t>
  </si>
  <si>
    <t>Mastery CS - Cleveland Elementary</t>
  </si>
  <si>
    <t xml:space="preserve">Mastery CS - Clymer Elementary </t>
  </si>
  <si>
    <t>Mastery CS - Francis D. Pastorius Elementary</t>
  </si>
  <si>
    <t>Mastery CS - Gratz Campus</t>
  </si>
  <si>
    <t>Mastery CS - Hardy Williams</t>
  </si>
  <si>
    <t>Mastery CS - Harrity Campus</t>
  </si>
  <si>
    <t>Mastery CS - Mann Campus</t>
  </si>
  <si>
    <t>Mastery CS - Pickett Campus</t>
  </si>
  <si>
    <t>Mastery CS - Shoemaker Campus</t>
  </si>
  <si>
    <t>Mastery CS - Smedley Campus</t>
  </si>
  <si>
    <t>Mastery CS - Thomas Campus</t>
  </si>
  <si>
    <t>Mastery CS John Wister Elementary</t>
  </si>
  <si>
    <t>Mastery Prep Elementary CS</t>
  </si>
  <si>
    <t>Math Civics and Sciences CS</t>
  </si>
  <si>
    <t>Memphis Street Academy CS @ JP Jones</t>
  </si>
  <si>
    <t>Multi-Cultural Academy CS</t>
  </si>
  <si>
    <t>New Foundations CS</t>
  </si>
  <si>
    <t>Northwood Academy CS</t>
  </si>
  <si>
    <t>Olney Charter High School</t>
  </si>
  <si>
    <t>Pan American Academy CS</t>
  </si>
  <si>
    <t>People for People CS</t>
  </si>
  <si>
    <t>Philadelphia Academy CS</t>
  </si>
  <si>
    <t>Philadelphia Electrical &amp; Tech CHS</t>
  </si>
  <si>
    <t>Philadelphia Hebrew Public CS</t>
  </si>
  <si>
    <t>Philadelphia Montessori CS</t>
  </si>
  <si>
    <t>Philadelphia Performing Arts CS</t>
  </si>
  <si>
    <t>Preparatory CS of Mathematics, Science, Tech and Careers</t>
  </si>
  <si>
    <t>Richard Allen Preparatory CS</t>
  </si>
  <si>
    <t>Russell Byers CS</t>
  </si>
  <si>
    <t>Sankofa Freedom Academy CS</t>
  </si>
  <si>
    <t>Southwest Leadership Academy CS</t>
  </si>
  <si>
    <t>Tacony Academy CS</t>
  </si>
  <si>
    <t>TECH Freire CS</t>
  </si>
  <si>
    <t>The Philadelphia CS for Arts and Sciences at HR Edmunds</t>
  </si>
  <si>
    <t>Universal Alcorn CS</t>
  </si>
  <si>
    <t>Universal Audenried CS</t>
  </si>
  <si>
    <t>Universal Bluford CS</t>
  </si>
  <si>
    <t>Universal Creighton CS</t>
  </si>
  <si>
    <t>Universal Daroff CS</t>
  </si>
  <si>
    <t>Universal Institute CS</t>
  </si>
  <si>
    <t>Universal Vare CS</t>
  </si>
  <si>
    <t>West Oak Lane CS</t>
  </si>
  <si>
    <t>West Phila. Achievement CES</t>
  </si>
  <si>
    <t>Wissahickon CS</t>
  </si>
  <si>
    <t>Young Scholars CS</t>
  </si>
  <si>
    <t xml:space="preserve">Gillingham CS </t>
  </si>
  <si>
    <t>Tidioute Community CS</t>
  </si>
  <si>
    <t>Dr Robert Ketterer CS, Inc.)</t>
  </si>
  <si>
    <t>Crispus Attucks Youthbuild CS</t>
  </si>
  <si>
    <t>Lincoln CS</t>
  </si>
  <si>
    <t>York Academy Regional CS</t>
  </si>
  <si>
    <r>
      <t>Estimate:</t>
    </r>
    <r>
      <rPr>
        <vertAlign val="superscript"/>
        <sz val="11"/>
        <color rgb="FFFF0000"/>
        <rFont val="Calibri"/>
        <family val="2"/>
        <scheme val="minor"/>
      </rPr>
      <t>9</t>
    </r>
    <r>
      <rPr>
        <sz val="11"/>
        <color rgb="FFFF0000"/>
        <rFont val="Calibri"/>
        <family val="2"/>
        <scheme val="minor"/>
      </rPr>
      <t xml:space="preserve">
Total = $523.8 million
LEA share = $471.4 million
(see eligible uses and an estimate by LEA on next tab)
PDE discretionary = $52.4 million
PDE administrative = up to $2.6 million</t>
    </r>
  </si>
  <si>
    <r>
      <t>$104.4 million</t>
    </r>
    <r>
      <rPr>
        <vertAlign val="superscript"/>
        <sz val="11"/>
        <color rgb="FFFF0000"/>
        <rFont val="Calibri"/>
        <family val="2"/>
        <scheme val="minor"/>
      </rPr>
      <t>8</t>
    </r>
  </si>
  <si>
    <r>
      <t>$106.4 million</t>
    </r>
    <r>
      <rPr>
        <vertAlign val="superscript"/>
        <sz val="11"/>
        <color rgb="FFFF0000"/>
        <rFont val="Calibri"/>
        <family val="2"/>
        <scheme val="minor"/>
      </rPr>
      <t>7</t>
    </r>
  </si>
  <si>
    <r>
      <t>$25.07 million</t>
    </r>
    <r>
      <rPr>
        <vertAlign val="superscript"/>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</si>
</sst>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_);[Red]\(&quot;$&quot;#,##0\)"/>
    <numFmt numFmtId="44" formatCode="_(&quot;$&quot;* #,##0.00_);_(&quot;$&quot;* \(#,##0.00\);_(&quot;$&quot;* &quot;-&quot;??_);_(@_)"/>
    <numFmt numFmtId="164" formatCode="&quot;$&quot;#,##0"/>
    <numFmt numFmtId="165" formatCode="0.0000%"/>
  </numFmts>
  <fonts count="21"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Arial"/>
      <family val="2"/>
    </font>
    <font>
      <b/>
      <sz val="11"/>
      <name val="Calibri"/>
      <family val="2"/>
      <scheme val="minor"/>
    </font>
    <font>
      <vertAlign val="superscript"/>
      <sz val="11"/>
      <color theme="1"/>
      <name val="Calibri"/>
      <family val="2"/>
      <scheme val="minor"/>
    </font>
    <font>
      <sz val="11"/>
      <name val="Calibri"/>
      <family val="2"/>
      <scheme val="minor"/>
    </font>
    <font>
      <b/>
      <sz val="11"/>
      <color rgb="FFC00000"/>
      <name val="Calibri"/>
      <family val="2"/>
      <scheme val="minor"/>
    </font>
    <font>
      <u/>
      <sz val="11"/>
      <color theme="10"/>
      <name val="Calibri"/>
      <family val="2"/>
      <scheme val="minor"/>
    </font>
    <font>
      <b/>
      <u/>
      <sz val="11"/>
      <color theme="10"/>
      <name val="Calibri"/>
      <family val="2"/>
      <scheme val="minor"/>
    </font>
    <font>
      <b/>
      <u/>
      <sz val="11"/>
      <color rgb="FFC00000"/>
      <name val="Calibri"/>
      <family val="2"/>
      <scheme val="minor"/>
    </font>
    <font>
      <vertAlign val="superscript"/>
      <sz val="11"/>
      <name val="Calibri"/>
      <family val="2"/>
      <scheme val="minor"/>
    </font>
    <font>
      <sz val="11"/>
      <color theme="1"/>
      <name val="Calibri"/>
      <family val="2"/>
      <scheme val="minor"/>
    </font>
    <font>
      <sz val="11"/>
      <color theme="1"/>
      <name val="Arial"/>
      <family val="2"/>
    </font>
    <font>
      <sz val="10"/>
      <name val="Arial"/>
      <family val="2"/>
    </font>
    <font>
      <sz val="11"/>
      <color theme="1"/>
      <name val="Arial"/>
      <family val="2"/>
    </font>
    <font>
      <b/>
      <sz val="18"/>
      <color theme="1"/>
      <name val="Calibri"/>
      <family val="2"/>
      <scheme val="minor"/>
    </font>
    <font>
      <sz val="11"/>
      <color rgb="FFC00000"/>
      <name val="Calibri"/>
      <family val="2"/>
      <scheme val="minor"/>
    </font>
    <font>
      <vertAlign val="superscript"/>
      <sz val="11"/>
      <color rgb="FFFF0000"/>
      <name val="Calibri"/>
      <family val="2"/>
      <scheme val="minor"/>
    </font>
    <font>
      <u/>
      <sz val="11"/>
      <color rgb="FFFF0000"/>
      <name val="Arial"/>
      <family val="2"/>
    </font>
    <font>
      <u/>
      <sz val="11"/>
      <color theme="10"/>
      <name val="Calibri"/>
      <family val="2"/>
    </font>
  </fonts>
  <fills count="5">
    <fill>
      <patternFill patternType="none"/>
    </fill>
    <fill>
      <patternFill patternType="gray125"/>
    </fill>
    <fill>
      <patternFill patternType="solid">
        <fgColor theme="0" tint="-0.34998626667073579"/>
        <bgColor rgb="FFD8D8D8"/>
      </patternFill>
    </fill>
    <fill>
      <patternFill patternType="solid">
        <fgColor theme="0" tint="-0.249977111117893"/>
        <bgColor indexed="64"/>
      </patternFill>
    </fill>
    <fill>
      <patternFill patternType="solid">
        <fgColor theme="7"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3" fillId="0" borderId="0" applyNumberFormat="0" applyFill="0" applyBorder="0" applyAlignment="0" applyProtection="0"/>
    <xf numFmtId="0" fontId="13" fillId="0" borderId="0"/>
    <xf numFmtId="0" fontId="14" fillId="0" borderId="0"/>
    <xf numFmtId="0" fontId="15" fillId="0" borderId="0"/>
    <xf numFmtId="9" fontId="12" fillId="0" borderId="0" applyFont="0" applyFill="0" applyBorder="0" applyAlignment="0" applyProtection="0"/>
  </cellStyleXfs>
  <cellXfs count="149">
    <xf numFmtId="0" fontId="0" fillId="0" borderId="0" xfId="0"/>
    <xf numFmtId="0" fontId="0" fillId="0" borderId="0" xfId="0" applyFont="1"/>
    <xf numFmtId="0" fontId="0" fillId="3" borderId="0" xfId="0" applyFont="1" applyFill="1" applyBorder="1" applyAlignment="1"/>
    <xf numFmtId="0" fontId="0" fillId="0" borderId="0" xfId="0" applyFont="1" applyBorder="1" applyAlignment="1">
      <alignment wrapText="1"/>
    </xf>
    <xf numFmtId="0" fontId="0" fillId="0" borderId="0" xfId="0" applyFont="1" applyBorder="1" applyAlignment="1"/>
    <xf numFmtId="0" fontId="0" fillId="3" borderId="0" xfId="0" applyFont="1" applyFill="1" applyBorder="1" applyAlignment="1">
      <alignment horizontal="center"/>
    </xf>
    <xf numFmtId="0" fontId="0" fillId="0" borderId="0" xfId="0" applyFont="1" applyBorder="1" applyAlignment="1">
      <alignment horizontal="center"/>
    </xf>
    <xf numFmtId="164" fontId="0" fillId="0" borderId="0" xfId="0" applyNumberFormat="1" applyFont="1" applyBorder="1" applyAlignment="1">
      <alignment horizontal="center"/>
    </xf>
    <xf numFmtId="0" fontId="12" fillId="0" borderId="0" xfId="4" applyFont="1" applyAlignment="1"/>
    <xf numFmtId="164" fontId="12" fillId="0" borderId="0" xfId="4" applyNumberFormat="1" applyFont="1" applyAlignment="1"/>
    <xf numFmtId="0" fontId="6" fillId="0" borderId="0" xfId="4" applyFont="1" applyAlignment="1">
      <alignment vertical="center"/>
    </xf>
    <xf numFmtId="0" fontId="6" fillId="0" borderId="0" xfId="4" applyNumberFormat="1" applyFont="1" applyAlignment="1">
      <alignment vertical="center"/>
    </xf>
    <xf numFmtId="0" fontId="2" fillId="0" borderId="0" xfId="0" applyFont="1" applyBorder="1" applyAlignment="1"/>
    <xf numFmtId="0" fontId="2" fillId="0" borderId="0" xfId="0" applyFont="1"/>
    <xf numFmtId="0" fontId="2" fillId="2" borderId="2" xfId="0" applyFont="1" applyFill="1" applyBorder="1" applyAlignment="1">
      <alignment wrapText="1"/>
    </xf>
    <xf numFmtId="0" fontId="0" fillId="0" borderId="2" xfId="0" applyFont="1" applyFill="1" applyBorder="1" applyAlignment="1"/>
    <xf numFmtId="0" fontId="2" fillId="0" borderId="2" xfId="0" quotePrefix="1" applyFont="1" applyFill="1" applyBorder="1" applyAlignment="1">
      <alignment horizontal="left"/>
    </xf>
    <xf numFmtId="0" fontId="2" fillId="0" borderId="2" xfId="0" applyFont="1" applyFill="1" applyBorder="1" applyAlignment="1">
      <alignment wrapText="1"/>
    </xf>
    <xf numFmtId="0" fontId="8" fillId="0" borderId="2" xfId="1" applyFont="1" applyFill="1" applyBorder="1" applyAlignment="1">
      <alignment horizontal="left"/>
    </xf>
    <xf numFmtId="0" fontId="2" fillId="3" borderId="2" xfId="0" applyFont="1" applyFill="1" applyBorder="1" applyAlignment="1">
      <alignment wrapText="1"/>
    </xf>
    <xf numFmtId="0" fontId="4" fillId="3" borderId="2" xfId="0" applyFont="1" applyFill="1" applyBorder="1" applyAlignment="1"/>
    <xf numFmtId="0" fontId="0" fillId="0" borderId="2" xfId="0" applyFont="1" applyBorder="1" applyAlignment="1">
      <alignment horizontal="left" wrapText="1"/>
    </xf>
    <xf numFmtId="0" fontId="0" fillId="0" borderId="2" xfId="0" quotePrefix="1" applyFont="1" applyBorder="1" applyAlignment="1">
      <alignment horizontal="left" wrapText="1"/>
    </xf>
    <xf numFmtId="0" fontId="0" fillId="3" borderId="2" xfId="0" applyFont="1" applyFill="1" applyBorder="1" applyAlignment="1">
      <alignment wrapText="1"/>
    </xf>
    <xf numFmtId="0" fontId="6" fillId="3" borderId="2" xfId="0" applyFont="1" applyFill="1" applyBorder="1" applyAlignment="1"/>
    <xf numFmtId="0" fontId="0" fillId="0" borderId="2" xfId="0" applyFont="1" applyBorder="1" applyAlignment="1">
      <alignment wrapText="1"/>
    </xf>
    <xf numFmtId="49" fontId="0" fillId="0" borderId="2" xfId="0" applyNumberFormat="1" applyFont="1" applyBorder="1" applyAlignment="1">
      <alignment wrapText="1"/>
    </xf>
    <xf numFmtId="6" fontId="0" fillId="0" borderId="2" xfId="0" applyNumberFormat="1" applyFont="1" applyBorder="1" applyAlignment="1">
      <alignment wrapText="1"/>
    </xf>
    <xf numFmtId="0" fontId="0" fillId="0" borderId="2" xfId="0" applyFont="1" applyBorder="1" applyAlignment="1">
      <alignment horizontal="left" wrapText="1" indent="1"/>
    </xf>
    <xf numFmtId="0" fontId="6" fillId="0" borderId="2" xfId="0" applyFont="1" applyFill="1" applyBorder="1" applyAlignment="1">
      <alignment wrapText="1"/>
    </xf>
    <xf numFmtId="0" fontId="0" fillId="0" borderId="2" xfId="0" applyFont="1" applyFill="1" applyBorder="1" applyAlignment="1">
      <alignment horizontal="left" wrapText="1" indent="2"/>
    </xf>
    <xf numFmtId="0" fontId="0" fillId="0" borderId="2" xfId="0" applyFont="1" applyFill="1" applyBorder="1" applyAlignment="1">
      <alignment wrapText="1"/>
    </xf>
    <xf numFmtId="0" fontId="0" fillId="0" borderId="2" xfId="0" applyFont="1" applyBorder="1" applyAlignment="1"/>
    <xf numFmtId="6" fontId="0" fillId="0" borderId="2" xfId="0" applyNumberFormat="1" applyFont="1" applyBorder="1" applyAlignment="1">
      <alignment vertical="center"/>
    </xf>
    <xf numFmtId="0" fontId="0" fillId="0" borderId="2" xfId="0" quotePrefix="1" applyFont="1" applyBorder="1" applyAlignment="1">
      <alignment horizontal="left" vertical="center" wrapText="1"/>
    </xf>
    <xf numFmtId="0" fontId="2" fillId="0" borderId="2" xfId="0" applyFont="1" applyBorder="1" applyAlignment="1">
      <alignment wrapText="1"/>
    </xf>
    <xf numFmtId="0" fontId="0" fillId="0" borderId="2" xfId="0" applyFont="1" applyFill="1" applyBorder="1" applyAlignment="1">
      <alignment horizontal="left" wrapText="1"/>
    </xf>
    <xf numFmtId="0" fontId="0" fillId="0" borderId="2" xfId="0" quotePrefix="1" applyFont="1" applyFill="1" applyBorder="1" applyAlignment="1">
      <alignment horizontal="left" wrapText="1"/>
    </xf>
    <xf numFmtId="0" fontId="8" fillId="0" borderId="2" xfId="1" applyFont="1" applyBorder="1" applyAlignment="1">
      <alignment wrapText="1"/>
    </xf>
    <xf numFmtId="0" fontId="0" fillId="0" borderId="2" xfId="0" quotePrefix="1" applyFont="1" applyBorder="1" applyAlignment="1"/>
    <xf numFmtId="0" fontId="4" fillId="0" borderId="2" xfId="0" applyFont="1" applyBorder="1" applyAlignment="1">
      <alignment wrapText="1"/>
    </xf>
    <xf numFmtId="0" fontId="9" fillId="0" borderId="2" xfId="1" applyFont="1" applyBorder="1" applyAlignment="1"/>
    <xf numFmtId="0" fontId="0" fillId="0" borderId="2" xfId="0" quotePrefix="1" applyFont="1" applyBorder="1" applyAlignment="1">
      <alignment wrapText="1"/>
    </xf>
    <xf numFmtId="0" fontId="9" fillId="0" borderId="2" xfId="1" applyFont="1" applyBorder="1" applyAlignment="1">
      <alignment wrapText="1"/>
    </xf>
    <xf numFmtId="0" fontId="2" fillId="0" borderId="2" xfId="0" quotePrefix="1" applyFont="1" applyBorder="1" applyAlignment="1">
      <alignment horizontal="right" wrapText="1"/>
    </xf>
    <xf numFmtId="0" fontId="0" fillId="0" borderId="2" xfId="0" quotePrefix="1" applyFont="1" applyBorder="1" applyAlignment="1">
      <alignment horizontal="right" wrapText="1"/>
    </xf>
    <xf numFmtId="0" fontId="0" fillId="0" borderId="2" xfId="0" quotePrefix="1" applyFont="1" applyBorder="1" applyAlignment="1">
      <alignment horizontal="left"/>
    </xf>
    <xf numFmtId="0" fontId="7" fillId="0" borderId="2" xfId="0" applyFont="1" applyBorder="1" applyAlignment="1">
      <alignment horizontal="left" wrapText="1"/>
    </xf>
    <xf numFmtId="0" fontId="4" fillId="0" borderId="2" xfId="0" applyFont="1" applyBorder="1" applyAlignment="1">
      <alignment horizontal="left" wrapText="1"/>
    </xf>
    <xf numFmtId="0" fontId="8" fillId="0" borderId="2" xfId="1" applyFont="1" applyBorder="1" applyAlignment="1">
      <alignment horizontal="left" wrapText="1"/>
    </xf>
    <xf numFmtId="0" fontId="0" fillId="0" borderId="2" xfId="0" quotePrefix="1" applyFont="1" applyBorder="1" applyAlignment="1">
      <alignment vertical="center"/>
    </xf>
    <xf numFmtId="0" fontId="0" fillId="0" borderId="2" xfId="0" applyFont="1" applyBorder="1" applyAlignment="1">
      <alignment vertical="center"/>
    </xf>
    <xf numFmtId="0" fontId="8" fillId="0" borderId="2" xfId="1" applyFont="1" applyBorder="1" applyAlignment="1"/>
    <xf numFmtId="0" fontId="0" fillId="0" borderId="2" xfId="0" applyFont="1" applyBorder="1" applyAlignment="1">
      <alignment vertical="top" wrapText="1"/>
    </xf>
    <xf numFmtId="6" fontId="0" fillId="0" borderId="2" xfId="0" quotePrefix="1" applyNumberFormat="1" applyFont="1" applyBorder="1" applyAlignment="1">
      <alignment horizontal="left" wrapText="1"/>
    </xf>
    <xf numFmtId="0" fontId="0" fillId="0" borderId="2" xfId="0" applyFont="1" applyBorder="1" applyAlignment="1">
      <alignment horizontal="left" wrapText="1" indent="4"/>
    </xf>
    <xf numFmtId="0" fontId="1" fillId="0" borderId="2" xfId="0" applyFont="1" applyBorder="1" applyAlignment="1">
      <alignment wrapText="1"/>
    </xf>
    <xf numFmtId="0" fontId="4" fillId="0" borderId="2" xfId="3" applyFont="1" applyFill="1" applyBorder="1"/>
    <xf numFmtId="164" fontId="0" fillId="0" borderId="2" xfId="4" quotePrefix="1" applyNumberFormat="1" applyFont="1" applyBorder="1" applyAlignment="1">
      <alignment horizontal="center" vertical="center" wrapText="1"/>
    </xf>
    <xf numFmtId="0" fontId="0" fillId="0" borderId="2" xfId="4" quotePrefix="1" applyFont="1" applyBorder="1" applyAlignment="1">
      <alignment horizontal="center" vertical="center" wrapText="1"/>
    </xf>
    <xf numFmtId="0" fontId="0" fillId="4" borderId="2" xfId="4" quotePrefix="1" applyFont="1" applyFill="1" applyBorder="1" applyAlignment="1">
      <alignment horizontal="center" vertical="center" wrapText="1"/>
    </xf>
    <xf numFmtId="0" fontId="6" fillId="0" borderId="2" xfId="4" applyFont="1" applyBorder="1" applyAlignment="1">
      <alignment vertical="center"/>
    </xf>
    <xf numFmtId="164" fontId="12" fillId="0" borderId="2" xfId="4" applyNumberFormat="1" applyFont="1" applyBorder="1" applyAlignment="1"/>
    <xf numFmtId="165" fontId="12" fillId="0" borderId="2" xfId="5" applyNumberFormat="1" applyFont="1" applyBorder="1" applyAlignment="1"/>
    <xf numFmtId="0" fontId="12" fillId="0" borderId="2" xfId="4" applyFont="1" applyBorder="1" applyAlignment="1"/>
    <xf numFmtId="164" fontId="6" fillId="0" borderId="2" xfId="4" applyNumberFormat="1" applyFont="1" applyBorder="1" applyAlignment="1">
      <alignment vertical="center"/>
    </xf>
    <xf numFmtId="10" fontId="12" fillId="0" borderId="2" xfId="4" applyNumberFormat="1" applyFont="1" applyBorder="1" applyAlignment="1"/>
    <xf numFmtId="0" fontId="4" fillId="0" borderId="3" xfId="3" applyFont="1" applyFill="1" applyBorder="1" applyAlignment="1">
      <alignment horizontal="center"/>
    </xf>
    <xf numFmtId="0" fontId="6" fillId="0" borderId="3" xfId="4" applyNumberFormat="1" applyFont="1" applyBorder="1" applyAlignment="1">
      <alignment vertical="center"/>
    </xf>
    <xf numFmtId="0" fontId="2" fillId="0" borderId="0" xfId="4" quotePrefix="1" applyFont="1" applyBorder="1" applyAlignment="1">
      <alignment horizontal="left"/>
    </xf>
    <xf numFmtId="0" fontId="12" fillId="0" borderId="0" xfId="4" applyFont="1" applyBorder="1" applyAlignment="1"/>
    <xf numFmtId="164" fontId="12" fillId="0" borderId="0" xfId="4" applyNumberFormat="1" applyFont="1" applyBorder="1" applyAlignment="1"/>
    <xf numFmtId="0" fontId="2" fillId="0" borderId="0" xfId="4" applyFont="1" applyBorder="1" applyAlignment="1"/>
    <xf numFmtId="0" fontId="12" fillId="0" borderId="1" xfId="4" applyFont="1" applyBorder="1" applyAlignment="1"/>
    <xf numFmtId="164" fontId="12" fillId="0" borderId="1" xfId="4" applyNumberFormat="1" applyFont="1" applyBorder="1" applyAlignment="1"/>
    <xf numFmtId="0" fontId="0" fillId="0" borderId="2" xfId="0" quotePrefix="1" applyFont="1" applyBorder="1" applyAlignment="1">
      <alignment horizontal="left" vertical="top" wrapText="1"/>
    </xf>
    <xf numFmtId="0" fontId="2" fillId="2" borderId="8" xfId="0" applyFont="1" applyFill="1" applyBorder="1" applyAlignment="1"/>
    <xf numFmtId="164" fontId="2" fillId="2" borderId="9" xfId="0" quotePrefix="1" applyNumberFormat="1" applyFont="1" applyFill="1" applyBorder="1" applyAlignment="1">
      <alignment horizontal="center" wrapText="1"/>
    </xf>
    <xf numFmtId="0" fontId="0" fillId="0" borderId="8" xfId="0" applyFont="1" applyFill="1" applyBorder="1" applyAlignment="1"/>
    <xf numFmtId="164" fontId="2" fillId="0" borderId="9" xfId="0" applyNumberFormat="1" applyFont="1" applyFill="1" applyBorder="1" applyAlignment="1">
      <alignment horizontal="center" wrapText="1"/>
    </xf>
    <xf numFmtId="0" fontId="2" fillId="0" borderId="8" xfId="0" applyFont="1" applyFill="1" applyBorder="1" applyAlignment="1">
      <alignment horizontal="right"/>
    </xf>
    <xf numFmtId="0" fontId="2" fillId="0" borderId="8" xfId="0" applyFont="1" applyFill="1" applyBorder="1" applyAlignment="1"/>
    <xf numFmtId="0" fontId="2" fillId="3" borderId="8" xfId="0" applyFont="1" applyFill="1" applyBorder="1" applyAlignment="1"/>
    <xf numFmtId="0" fontId="4" fillId="3" borderId="9" xfId="0" applyFont="1" applyFill="1" applyBorder="1" applyAlignment="1"/>
    <xf numFmtId="0" fontId="2" fillId="0" borderId="8" xfId="0" applyFont="1" applyBorder="1" applyAlignment="1">
      <alignment horizontal="left"/>
    </xf>
    <xf numFmtId="164" fontId="0" fillId="0" borderId="9" xfId="0" applyNumberFormat="1" applyFont="1" applyBorder="1" applyAlignment="1">
      <alignment horizontal="center" wrapText="1"/>
    </xf>
    <xf numFmtId="0" fontId="6" fillId="3" borderId="9" xfId="0" applyFont="1" applyFill="1" applyBorder="1" applyAlignment="1"/>
    <xf numFmtId="0" fontId="2" fillId="3" borderId="8" xfId="0" quotePrefix="1" applyFont="1" applyFill="1" applyBorder="1" applyAlignment="1">
      <alignment horizontal="left"/>
    </xf>
    <xf numFmtId="0" fontId="2" fillId="0" borderId="8" xfId="0" applyFont="1" applyBorder="1" applyAlignment="1">
      <alignment horizontal="left" wrapText="1" indent="4"/>
    </xf>
    <xf numFmtId="0" fontId="2" fillId="0" borderId="8" xfId="0" applyFont="1" applyBorder="1" applyAlignment="1"/>
    <xf numFmtId="0" fontId="6" fillId="0" borderId="9" xfId="0" applyFont="1" applyFill="1" applyBorder="1" applyAlignment="1">
      <alignment horizontal="center"/>
    </xf>
    <xf numFmtId="164" fontId="0" fillId="0" borderId="9" xfId="0" applyNumberFormat="1" applyFont="1" applyFill="1" applyBorder="1" applyAlignment="1">
      <alignment horizontal="center" wrapText="1"/>
    </xf>
    <xf numFmtId="164" fontId="0" fillId="0" borderId="9" xfId="0" quotePrefix="1" applyNumberFormat="1" applyFont="1" applyFill="1" applyBorder="1" applyAlignment="1">
      <alignment horizontal="center" wrapText="1"/>
    </xf>
    <xf numFmtId="164" fontId="0" fillId="0" borderId="9" xfId="0" applyNumberFormat="1" applyFont="1" applyBorder="1" applyAlignment="1">
      <alignment horizontal="center"/>
    </xf>
    <xf numFmtId="0" fontId="0" fillId="0" borderId="9" xfId="0" quotePrefix="1" applyNumberFormat="1" applyFont="1" applyBorder="1" applyAlignment="1">
      <alignment horizontal="center" wrapText="1"/>
    </xf>
    <xf numFmtId="164" fontId="0" fillId="0" borderId="9" xfId="0" quotePrefix="1" applyNumberFormat="1" applyFont="1" applyBorder="1" applyAlignment="1">
      <alignment horizontal="center"/>
    </xf>
    <xf numFmtId="164" fontId="0" fillId="0" borderId="9" xfId="0" quotePrefix="1" applyNumberFormat="1" applyFont="1" applyBorder="1" applyAlignment="1">
      <alignment horizontal="center" wrapText="1"/>
    </xf>
    <xf numFmtId="164" fontId="0" fillId="0" borderId="12" xfId="0" applyNumberFormat="1" applyFont="1" applyBorder="1" applyAlignment="1">
      <alignment horizontal="center"/>
    </xf>
    <xf numFmtId="0" fontId="2" fillId="3" borderId="8" xfId="0" applyFont="1" applyFill="1" applyBorder="1" applyAlignment="1">
      <alignment horizontal="left"/>
    </xf>
    <xf numFmtId="0" fontId="0" fillId="3" borderId="2" xfId="0" applyFont="1" applyFill="1" applyBorder="1" applyAlignment="1"/>
    <xf numFmtId="10" fontId="0" fillId="0" borderId="0" xfId="0" applyNumberFormat="1" applyFont="1"/>
    <xf numFmtId="44" fontId="0" fillId="0" borderId="0" xfId="0" applyNumberFormat="1" applyFont="1"/>
    <xf numFmtId="164" fontId="1" fillId="0" borderId="9" xfId="0" applyNumberFormat="1" applyFont="1" applyFill="1" applyBorder="1" applyAlignment="1">
      <alignment horizontal="center" wrapText="1"/>
    </xf>
    <xf numFmtId="0" fontId="19" fillId="0" borderId="2" xfId="1" applyFont="1" applyBorder="1" applyAlignment="1">
      <alignment wrapText="1"/>
    </xf>
    <xf numFmtId="164" fontId="1" fillId="0" borderId="9" xfId="0" quotePrefix="1" applyNumberFormat="1" applyFont="1" applyBorder="1" applyAlignment="1">
      <alignment horizontal="center" vertical="center"/>
    </xf>
    <xf numFmtId="0" fontId="20" fillId="0" borderId="2" xfId="1" applyFont="1" applyFill="1" applyBorder="1" applyAlignment="1">
      <alignment horizontal="left"/>
    </xf>
    <xf numFmtId="6" fontId="0" fillId="0" borderId="2" xfId="0" applyNumberFormat="1" applyFont="1" applyBorder="1" applyAlignment="1">
      <alignment horizontal="right"/>
    </xf>
    <xf numFmtId="6" fontId="0" fillId="0" borderId="2" xfId="0" applyNumberFormat="1" applyFont="1" applyBorder="1" applyAlignment="1">
      <alignment horizontal="right" vertical="center"/>
    </xf>
    <xf numFmtId="164" fontId="1" fillId="0" borderId="9" xfId="0" quotePrefix="1" applyNumberFormat="1" applyFont="1" applyBorder="1" applyAlignment="1">
      <alignment horizontal="center" vertical="center" wrapText="1"/>
    </xf>
    <xf numFmtId="164" fontId="1" fillId="0" borderId="9" xfId="0" quotePrefix="1" applyNumberFormat="1" applyFont="1" applyFill="1" applyBorder="1" applyAlignment="1">
      <alignment horizontal="center" wrapText="1"/>
    </xf>
    <xf numFmtId="0" fontId="0" fillId="0" borderId="17" xfId="0" applyFont="1" applyBorder="1" applyAlignment="1">
      <alignment horizontal="left" wrapText="1" indent="4"/>
    </xf>
    <xf numFmtId="6" fontId="0" fillId="0" borderId="17" xfId="0" applyNumberFormat="1" applyFont="1" applyBorder="1" applyAlignment="1">
      <alignment wrapText="1"/>
    </xf>
    <xf numFmtId="164" fontId="0" fillId="0" borderId="18" xfId="0" applyNumberFormat="1" applyFont="1" applyBorder="1" applyAlignment="1">
      <alignment horizontal="center" wrapText="1"/>
    </xf>
    <xf numFmtId="0" fontId="0" fillId="0" borderId="19" xfId="0" applyFont="1" applyBorder="1" applyAlignment="1">
      <alignment wrapText="1"/>
    </xf>
    <xf numFmtId="164" fontId="0" fillId="0" borderId="20" xfId="0" applyNumberFormat="1" applyFont="1" applyBorder="1" applyAlignment="1">
      <alignment horizontal="center"/>
    </xf>
    <xf numFmtId="0" fontId="2" fillId="0" borderId="16" xfId="0" applyFont="1" applyBorder="1" applyAlignment="1">
      <alignment horizontal="left" wrapText="1" indent="4"/>
    </xf>
    <xf numFmtId="0" fontId="1" fillId="0" borderId="11" xfId="0" applyFont="1" applyBorder="1" applyAlignment="1">
      <alignment wrapText="1"/>
    </xf>
    <xf numFmtId="164" fontId="0" fillId="0" borderId="7" xfId="0" applyNumberFormat="1" applyFont="1" applyBorder="1" applyAlignment="1">
      <alignment horizontal="center" wrapText="1"/>
    </xf>
    <xf numFmtId="0" fontId="1" fillId="0" borderId="21" xfId="0" applyFont="1" applyBorder="1" applyAlignment="1">
      <alignment wrapText="1"/>
    </xf>
    <xf numFmtId="6" fontId="0" fillId="0" borderId="15" xfId="0" applyNumberFormat="1" applyFont="1" applyBorder="1" applyAlignment="1">
      <alignment wrapText="1"/>
    </xf>
    <xf numFmtId="0" fontId="2" fillId="0" borderId="22" xfId="0" applyFont="1" applyBorder="1" applyAlignment="1">
      <alignment wrapText="1"/>
    </xf>
    <xf numFmtId="0" fontId="2" fillId="0" borderId="8" xfId="0" applyFont="1" applyBorder="1" applyAlignment="1">
      <alignment wrapText="1"/>
    </xf>
    <xf numFmtId="0" fontId="2" fillId="0" borderId="23" xfId="0" applyFont="1" applyBorder="1" applyAlignment="1">
      <alignment wrapText="1"/>
    </xf>
    <xf numFmtId="0" fontId="0" fillId="0" borderId="6" xfId="0" applyFont="1" applyBorder="1" applyAlignment="1">
      <alignment horizontal="left" wrapText="1" indent="4"/>
    </xf>
    <xf numFmtId="0" fontId="2" fillId="0" borderId="15" xfId="0" applyFont="1" applyBorder="1" applyAlignment="1">
      <alignment horizontal="left" indent="4"/>
    </xf>
    <xf numFmtId="0" fontId="0" fillId="0" borderId="3" xfId="0" applyFont="1" applyBorder="1" applyAlignment="1">
      <alignment horizontal="left" wrapText="1"/>
    </xf>
    <xf numFmtId="0" fontId="0" fillId="0" borderId="4" xfId="0" applyFont="1" applyBorder="1" applyAlignment="1">
      <alignment horizontal="left" wrapText="1"/>
    </xf>
    <xf numFmtId="0" fontId="0" fillId="0" borderId="10" xfId="0" applyFont="1" applyBorder="1" applyAlignment="1">
      <alignment horizontal="left" wrapText="1"/>
    </xf>
    <xf numFmtId="0" fontId="0" fillId="0" borderId="3" xfId="0" applyFont="1" applyFill="1" applyBorder="1" applyAlignment="1"/>
    <xf numFmtId="0" fontId="0" fillId="0" borderId="4" xfId="0" applyFont="1" applyFill="1" applyBorder="1" applyAlignment="1"/>
    <xf numFmtId="0" fontId="0" fillId="0" borderId="10" xfId="0" applyFont="1" applyFill="1" applyBorder="1" applyAlignment="1"/>
    <xf numFmtId="0" fontId="0" fillId="0" borderId="3" xfId="0" applyFont="1" applyBorder="1" applyAlignment="1">
      <alignment horizontal="left" indent="2"/>
    </xf>
    <xf numFmtId="0" fontId="0" fillId="0" borderId="4" xfId="0" applyFont="1" applyBorder="1" applyAlignment="1">
      <alignment horizontal="left" indent="2"/>
    </xf>
    <xf numFmtId="0" fontId="0" fillId="0" borderId="10" xfId="0" applyFont="1" applyBorder="1" applyAlignment="1">
      <alignment horizontal="left" indent="2"/>
    </xf>
    <xf numFmtId="0" fontId="0" fillId="0" borderId="3" xfId="0" applyFont="1" applyBorder="1" applyAlignment="1">
      <alignment horizontal="left" wrapText="1" indent="2"/>
    </xf>
    <xf numFmtId="0" fontId="0" fillId="0" borderId="4" xfId="0" applyFont="1" applyBorder="1" applyAlignment="1">
      <alignment horizontal="left" wrapText="1" indent="2"/>
    </xf>
    <xf numFmtId="0" fontId="0" fillId="0" borderId="10" xfId="0" applyFont="1" applyBorder="1" applyAlignment="1">
      <alignment horizontal="left" wrapText="1" indent="2"/>
    </xf>
    <xf numFmtId="0" fontId="2" fillId="3" borderId="13" xfId="0" quotePrefix="1" applyFont="1" applyFill="1" applyBorder="1" applyAlignment="1">
      <alignment horizontal="left" wrapText="1"/>
    </xf>
    <xf numFmtId="0" fontId="2" fillId="3" borderId="14" xfId="0" applyFont="1" applyFill="1" applyBorder="1" applyAlignment="1">
      <alignment horizontal="left" wrapText="1"/>
    </xf>
    <xf numFmtId="0" fontId="0" fillId="0" borderId="3" xfId="0" applyFont="1" applyFill="1" applyBorder="1" applyAlignment="1">
      <alignment horizontal="left" wrapText="1" indent="2"/>
    </xf>
    <xf numFmtId="0" fontId="0" fillId="0" borderId="4" xfId="0" applyFont="1" applyFill="1" applyBorder="1" applyAlignment="1">
      <alignment horizontal="left" wrapText="1" indent="2"/>
    </xf>
    <xf numFmtId="0" fontId="0" fillId="0" borderId="10" xfId="0" applyFont="1" applyFill="1" applyBorder="1" applyAlignment="1">
      <alignment horizontal="left" wrapText="1" indent="2"/>
    </xf>
    <xf numFmtId="0" fontId="16" fillId="2" borderId="5" xfId="0" quotePrefix="1" applyFont="1" applyFill="1" applyBorder="1" applyAlignment="1">
      <alignment horizontal="center"/>
    </xf>
    <xf numFmtId="0" fontId="16" fillId="2" borderId="6" xfId="0" quotePrefix="1" applyFont="1" applyFill="1" applyBorder="1" applyAlignment="1">
      <alignment horizontal="center"/>
    </xf>
    <xf numFmtId="0" fontId="16" fillId="2" borderId="7" xfId="0" quotePrefix="1" applyFont="1" applyFill="1" applyBorder="1" applyAlignment="1">
      <alignment horizontal="center"/>
    </xf>
    <xf numFmtId="6" fontId="0" fillId="0" borderId="3" xfId="0" applyNumberFormat="1" applyFont="1" applyBorder="1" applyAlignment="1">
      <alignment wrapText="1"/>
    </xf>
    <xf numFmtId="6" fontId="0" fillId="0" borderId="10" xfId="0" applyNumberFormat="1" applyFont="1" applyBorder="1" applyAlignment="1">
      <alignment wrapText="1"/>
    </xf>
    <xf numFmtId="0" fontId="12" fillId="0" borderId="0" xfId="4" applyFont="1" applyBorder="1" applyAlignment="1">
      <alignment horizontal="left" wrapText="1"/>
    </xf>
    <xf numFmtId="0" fontId="0" fillId="0" borderId="0" xfId="4" quotePrefix="1" applyFont="1" applyBorder="1" applyAlignment="1">
      <alignment horizontal="left" wrapText="1"/>
    </xf>
  </cellXfs>
  <cellStyles count="6">
    <cellStyle name="Hyperlink" xfId="1" builtinId="8"/>
    <cellStyle name="Normal" xfId="0" builtinId="0"/>
    <cellStyle name="Normal 2" xfId="2"/>
    <cellStyle name="Normal 3" xfId="4"/>
    <cellStyle name="Normal_2006-07 Total Expenditures 9-12-08_Exp07-08AFR5-26-09" xfId="3"/>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ns.usda.gov/tefap/emergency-food-assistance-program" TargetMode="External"/><Relationship Id="rId13" Type="http://schemas.openxmlformats.org/officeDocument/2006/relationships/hyperlink" Target="https://www.ffis.org/sites/default/files/public/cares_act_ccdbg_state_allocations.pdf" TargetMode="External"/><Relationship Id="rId3" Type="http://schemas.openxmlformats.org/officeDocument/2006/relationships/hyperlink" Target="https://www.transit.dot.gov/funding/grants/state-good-repair-grants-5337" TargetMode="External"/><Relationship Id="rId7" Type="http://schemas.openxmlformats.org/officeDocument/2006/relationships/hyperlink" Target="https://www.ruralhealthinfo.org/funding/397" TargetMode="External"/><Relationship Id="rId12" Type="http://schemas.openxmlformats.org/officeDocument/2006/relationships/hyperlink" Target="https://taggs.hhs.gov/Coronavirus" TargetMode="External"/><Relationship Id="rId17" Type="http://schemas.openxmlformats.org/officeDocument/2006/relationships/customProperty" Target="../customProperty1.bin"/><Relationship Id="rId2" Type="http://schemas.openxmlformats.org/officeDocument/2006/relationships/hyperlink" Target="https://www.transit.dot.gov/funding/grants/formula-grants-rural-areas-fact-sheet-section-5311" TargetMode="External"/><Relationship Id="rId16" Type="http://schemas.openxmlformats.org/officeDocument/2006/relationships/printerSettings" Target="../printerSettings/printerSettings1.bin"/><Relationship Id="rId1" Type="http://schemas.openxmlformats.org/officeDocument/2006/relationships/hyperlink" Target="https://www.transit.dot.gov/funding/grants/urbanized-area-formula-grants-5307" TargetMode="External"/><Relationship Id="rId6" Type="http://schemas.openxmlformats.org/officeDocument/2006/relationships/hyperlink" Target="https://www.rd.usda.gov/programs-services/rural-business-development-grants" TargetMode="External"/><Relationship Id="rId11" Type="http://schemas.openxmlformats.org/officeDocument/2006/relationships/hyperlink" Target="https://www.hhs.gov/about/news/2020/04/06/updated-cdc-funding-information.html" TargetMode="External"/><Relationship Id="rId5" Type="http://schemas.openxmlformats.org/officeDocument/2006/relationships/hyperlink" Target="https://www.usda.gov/ccc" TargetMode="External"/><Relationship Id="rId15" Type="http://schemas.openxmlformats.org/officeDocument/2006/relationships/hyperlink" Target="https://oese.ed.gov/files/2020/04/ESSER-Fund-State-Allocations-Table.pdf" TargetMode="External"/><Relationship Id="rId10" Type="http://schemas.openxmlformats.org/officeDocument/2006/relationships/hyperlink" Target="https://www.acf.hhs.gov/fysb/resource/bcp-estimated-fy2020-state-allocations" TargetMode="External"/><Relationship Id="rId4" Type="http://schemas.openxmlformats.org/officeDocument/2006/relationships/hyperlink" Target="https://www.transit.dot.gov/funding/procurement/third-party-procurement/funds-5340" TargetMode="External"/><Relationship Id="rId9" Type="http://schemas.openxmlformats.org/officeDocument/2006/relationships/hyperlink" Target="https://www.usda.gov/reconnect" TargetMode="External"/><Relationship Id="rId14" Type="http://schemas.openxmlformats.org/officeDocument/2006/relationships/hyperlink" Target="https://oese.ed.gov/files/2020/04/GEER-Fund-State-Allocations-Table.pdf" TargetMode="Externa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75"/>
  <sheetViews>
    <sheetView tabSelected="1" zoomScale="70" zoomScaleNormal="70" workbookViewId="0">
      <pane ySplit="1" topLeftCell="A2" activePane="bottomLeft" state="frozen"/>
      <selection pane="bottomLeft" activeCell="M23" sqref="M23"/>
    </sheetView>
  </sheetViews>
  <sheetFormatPr defaultRowHeight="15" x14ac:dyDescent="0.25"/>
  <cols>
    <col min="1" max="1" width="6.7109375" style="13" customWidth="1"/>
    <col min="2" max="2" width="67" style="1" customWidth="1"/>
    <col min="3" max="3" width="97.5703125" style="1" customWidth="1"/>
    <col min="4" max="4" width="26.5703125" style="1" customWidth="1"/>
    <col min="5" max="6" width="9.140625" style="1"/>
    <col min="7" max="7" width="15.85546875" style="1" bestFit="1" customWidth="1"/>
    <col min="8" max="8" width="17.42578125" style="1" customWidth="1"/>
    <col min="9" max="16384" width="9.140625" style="1"/>
  </cols>
  <sheetData>
    <row r="1" spans="1:4" ht="24" customHeight="1" x14ac:dyDescent="0.35">
      <c r="A1" s="142" t="s">
        <v>0</v>
      </c>
      <c r="B1" s="143"/>
      <c r="C1" s="143"/>
      <c r="D1" s="144"/>
    </row>
    <row r="2" spans="1:4" ht="30" x14ac:dyDescent="0.25">
      <c r="A2" s="76" t="s">
        <v>1</v>
      </c>
      <c r="B2" s="14"/>
      <c r="C2" s="14" t="s">
        <v>2</v>
      </c>
      <c r="D2" s="77" t="s">
        <v>3</v>
      </c>
    </row>
    <row r="3" spans="1:4" x14ac:dyDescent="0.25">
      <c r="A3" s="78"/>
      <c r="B3" s="16" t="s">
        <v>4</v>
      </c>
      <c r="C3" s="17"/>
      <c r="D3" s="79"/>
    </row>
    <row r="4" spans="1:4" x14ac:dyDescent="0.25">
      <c r="A4" s="80"/>
      <c r="B4" s="18" t="str">
        <f ca="1">HYPERLINK("#"&amp;CELL("address",INDEX($A$25:$A$368,MATCH("Coronavirus Relief Fund",$A$25:$A$368,0))),"Coronavirus Relief Fund")</f>
        <v>Coronavirus Relief Fund</v>
      </c>
      <c r="C4" s="15"/>
      <c r="D4" s="79"/>
    </row>
    <row r="5" spans="1:4" x14ac:dyDescent="0.25">
      <c r="A5" s="81"/>
      <c r="B5" s="18" t="str">
        <f ca="1">HYPERLINK("#"&amp;CELL("address",INDEX($A$25:$A$368,MATCH("Unemployment",$A$25:$A$368,0))),"Unemployment")</f>
        <v>Unemployment</v>
      </c>
      <c r="C5" s="15"/>
      <c r="D5" s="79"/>
    </row>
    <row r="6" spans="1:4" x14ac:dyDescent="0.25">
      <c r="A6" s="81"/>
      <c r="B6" s="18" t="str">
        <f ca="1">HYPERLINK("#"&amp;CELL("address",INDEX($A$25:$A$368,MATCH("Title IV Economic Stabilization",$A$25:$A$368,0))),"Title IV Economic Stabilization")</f>
        <v>Title IV Economic Stabilization</v>
      </c>
      <c r="C6" s="15"/>
      <c r="D6" s="79"/>
    </row>
    <row r="7" spans="1:4" x14ac:dyDescent="0.25">
      <c r="A7" s="81"/>
      <c r="B7" s="18" t="str">
        <f ca="1">HYPERLINK("#"&amp;CELL("address",INDEX($A$25:$A$368,MATCH("Federal Tax Changes",$A$25:$A$368,0))),"Federal Tax Changes")</f>
        <v>Federal Tax Changes</v>
      </c>
      <c r="C7" s="15"/>
      <c r="D7" s="79"/>
    </row>
    <row r="8" spans="1:4" x14ac:dyDescent="0.25">
      <c r="A8" s="81"/>
      <c r="B8" s="18" t="str">
        <f ca="1">HYPERLINK("#"&amp;CELL("address",INDEX($A$25:$A$368,MATCH("Business Assistance",$A$25:$A$368,0))),"Business Assistance")</f>
        <v>Business Assistance</v>
      </c>
      <c r="C8" s="15"/>
      <c r="D8" s="79"/>
    </row>
    <row r="9" spans="1:4" x14ac:dyDescent="0.25">
      <c r="A9" s="81"/>
      <c r="B9" s="18" t="str">
        <f ca="1">HYPERLINK("#"&amp;CELL("address",INDEX($A$25:$A$368,MATCH("Small Business Lending",$A$25:$A$368,0))),"Small Business Lending")</f>
        <v>Small Business Lending</v>
      </c>
      <c r="C9" s="15"/>
      <c r="D9" s="79"/>
    </row>
    <row r="10" spans="1:4" x14ac:dyDescent="0.25">
      <c r="A10" s="81"/>
      <c r="B10" s="18" t="str">
        <f ca="1">HYPERLINK("#"&amp;CELL("address",INDEX($A$25:$A$368,MATCH("Pennsylvania Emergency Management Agency",$A$25:$A$368,0))),"Pennsylvania Emergency Management Agency")</f>
        <v>Pennsylvania Emergency Management Agency</v>
      </c>
      <c r="C10" s="15"/>
      <c r="D10" s="79"/>
    </row>
    <row r="11" spans="1:4" x14ac:dyDescent="0.25">
      <c r="A11" s="81"/>
      <c r="B11" s="18" t="str">
        <f ca="1">HYPERLINK("#"&amp;CELL("address",INDEX($A$25:$A$368,MATCH("Health and Human Services",$A$25:$A$368,0))),"Health and Human Services")</f>
        <v>Health and Human Services</v>
      </c>
      <c r="C11" s="15"/>
      <c r="D11" s="79"/>
    </row>
    <row r="12" spans="1:4" x14ac:dyDescent="0.25">
      <c r="A12" s="81"/>
      <c r="B12" s="18" t="str">
        <f ca="1">HYPERLINK("#"&amp;CELL("address",INDEX($A$25:$A$368,MATCH("K-12 Education",$A$25:$A$368,0))),"K-12 Education")</f>
        <v>K-12 Education</v>
      </c>
      <c r="C12" s="15"/>
      <c r="D12" s="79"/>
    </row>
    <row r="13" spans="1:4" x14ac:dyDescent="0.25">
      <c r="A13" s="81"/>
      <c r="B13" s="18" t="str">
        <f ca="1">HYPERLINK("#"&amp;CELL("address",INDEX($A$25:$A$368,MATCH("Higher Education Institutional Provisions",$A$25:$A$368,0))),"Higher Education Institutional Provisions")</f>
        <v>Higher Education Institutional Provisions</v>
      </c>
      <c r="C13" s="15"/>
      <c r="D13" s="79"/>
    </row>
    <row r="14" spans="1:4" x14ac:dyDescent="0.25">
      <c r="A14" s="81"/>
      <c r="B14" s="18" t="str">
        <f ca="1">HYPERLINK("#"&amp;CELL("address",INDEX($A$25:$A$368,MATCH("Student Loans",$A$25:$A$368,0))),"Student Loans")</f>
        <v>Student Loans</v>
      </c>
      <c r="C14" s="15"/>
      <c r="D14" s="79"/>
    </row>
    <row r="15" spans="1:4" x14ac:dyDescent="0.25">
      <c r="A15" s="81"/>
      <c r="B15" s="18" t="str">
        <f ca="1">HYPERLINK("#"&amp;CELL("address",INDEX($A$25:$A$368,MATCH("Retirement Benefits",$A$25:$A$368,0))),"Retirement Benefits")</f>
        <v>Retirement Benefits</v>
      </c>
      <c r="C15" s="15"/>
      <c r="D15" s="79"/>
    </row>
    <row r="16" spans="1:4" x14ac:dyDescent="0.25">
      <c r="A16" s="81"/>
      <c r="B16" s="18" t="str">
        <f ca="1">HYPERLINK("#"&amp;CELL("address",INDEX($A$25:$A$368,MATCH("Arts and Humanities",$A$25:$A$368,0))),"Arts and Humanities")</f>
        <v>Arts and Humanities</v>
      </c>
      <c r="C16" s="15"/>
      <c r="D16" s="79"/>
    </row>
    <row r="17" spans="1:4" x14ac:dyDescent="0.25">
      <c r="A17" s="81"/>
      <c r="B17" s="105" t="str">
        <f ca="1">HYPERLINK("#"&amp;CELL("address",INDEX($A$25:$A$368,MATCH("Housing Assistance",$A$25:$A$368,0))),"Housing Assistance")</f>
        <v>Housing Assistance</v>
      </c>
      <c r="C17" s="15"/>
      <c r="D17" s="79"/>
    </row>
    <row r="18" spans="1:4" x14ac:dyDescent="0.25">
      <c r="A18" s="81"/>
      <c r="B18" s="18" t="str">
        <f ca="1">HYPERLINK("#"&amp;CELL("address",INDEX($A$25:$A$368,MATCH("Agriculture",$A$25:$A$368,0))),"Agriculture")</f>
        <v>Agriculture</v>
      </c>
      <c r="C18" s="15"/>
      <c r="D18" s="79"/>
    </row>
    <row r="19" spans="1:4" x14ac:dyDescent="0.25">
      <c r="A19" s="81"/>
      <c r="B19" s="18" t="str">
        <f ca="1">HYPERLINK("#"&amp;CELL("address",INDEX($A$25:$A$368,MATCH("Transportation",$A$25:$A$368,0))),"Transportation")</f>
        <v>Transportation</v>
      </c>
      <c r="C19" s="15"/>
      <c r="D19" s="79"/>
    </row>
    <row r="20" spans="1:4" x14ac:dyDescent="0.25">
      <c r="A20" s="81"/>
      <c r="B20" s="18" t="str">
        <f ca="1">HYPERLINK("#"&amp;CELL("address",INDEX($A$25:$A$368,MATCH("Department of Military and Veterans Affairs",$A$25:$A$368,0))),"Department of Military and Veterans Affairs")</f>
        <v>Department of Military and Veterans Affairs</v>
      </c>
      <c r="C20" s="15"/>
      <c r="D20" s="79"/>
    </row>
    <row r="21" spans="1:4" x14ac:dyDescent="0.25">
      <c r="A21" s="81"/>
      <c r="B21" s="18" t="str">
        <f ca="1">HYPERLINK("#"&amp;CELL("address",INDEX($A$25:$A$368,MATCH("State Police",$A$25:$A$368,0))),"State Police")</f>
        <v>State Police</v>
      </c>
      <c r="C21" s="15"/>
      <c r="D21" s="79"/>
    </row>
    <row r="22" spans="1:4" x14ac:dyDescent="0.25">
      <c r="A22" s="81"/>
      <c r="B22" s="18" t="str">
        <f ca="1">HYPERLINK("#"&amp;CELL("address",INDEX($A$25:$A$368,MATCH("Election",$A$25:$A$368,0))),"Election")</f>
        <v>Election</v>
      </c>
      <c r="C22" s="15"/>
      <c r="D22" s="79"/>
    </row>
    <row r="23" spans="1:4" x14ac:dyDescent="0.25">
      <c r="A23" s="81"/>
      <c r="B23" s="18" t="str">
        <f ca="1">HYPERLINK("#"&amp;CELL("address",INDEX($A$25:$A$368,MATCH("Miscellaneous",$A$25:$A$368,0))),"Miscellaneous")</f>
        <v>Miscellaneous</v>
      </c>
      <c r="C23" s="15"/>
      <c r="D23" s="79"/>
    </row>
    <row r="24" spans="1:4" x14ac:dyDescent="0.25">
      <c r="A24" s="81"/>
      <c r="B24" s="17"/>
      <c r="C24" s="17"/>
      <c r="D24" s="79"/>
    </row>
    <row r="25" spans="1:4" x14ac:dyDescent="0.25">
      <c r="A25" s="82" t="s">
        <v>5</v>
      </c>
      <c r="B25" s="19"/>
      <c r="C25" s="20"/>
      <c r="D25" s="83"/>
    </row>
    <row r="26" spans="1:4" ht="107.25" x14ac:dyDescent="0.25">
      <c r="A26" s="84"/>
      <c r="B26" s="21" t="s">
        <v>6</v>
      </c>
      <c r="C26" s="22" t="s">
        <v>7</v>
      </c>
      <c r="D26" s="85" t="s">
        <v>8</v>
      </c>
    </row>
    <row r="27" spans="1:4" x14ac:dyDescent="0.25">
      <c r="A27" s="82" t="s">
        <v>9</v>
      </c>
      <c r="B27" s="23"/>
      <c r="C27" s="24"/>
      <c r="D27" s="86"/>
    </row>
    <row r="28" spans="1:4" ht="45" x14ac:dyDescent="0.25">
      <c r="A28" s="84"/>
      <c r="B28" s="21" t="s">
        <v>10</v>
      </c>
      <c r="C28" s="22" t="s">
        <v>11</v>
      </c>
      <c r="D28" s="85" t="s">
        <v>12</v>
      </c>
    </row>
    <row r="29" spans="1:4" ht="45" x14ac:dyDescent="0.25">
      <c r="A29" s="84"/>
      <c r="B29" s="21" t="s">
        <v>13</v>
      </c>
      <c r="C29" s="22" t="s">
        <v>14</v>
      </c>
      <c r="D29" s="85" t="s">
        <v>12</v>
      </c>
    </row>
    <row r="30" spans="1:4" ht="45" x14ac:dyDescent="0.25">
      <c r="A30" s="84"/>
      <c r="B30" s="21" t="s">
        <v>15</v>
      </c>
      <c r="C30" s="22" t="s">
        <v>16</v>
      </c>
      <c r="D30" s="85" t="s">
        <v>12</v>
      </c>
    </row>
    <row r="31" spans="1:4" ht="30" x14ac:dyDescent="0.25">
      <c r="A31" s="84"/>
      <c r="B31" s="21" t="s">
        <v>17</v>
      </c>
      <c r="C31" s="25" t="s">
        <v>18</v>
      </c>
      <c r="D31" s="85" t="s">
        <v>12</v>
      </c>
    </row>
    <row r="32" spans="1:4" ht="30" x14ac:dyDescent="0.25">
      <c r="A32" s="84"/>
      <c r="B32" s="21" t="s">
        <v>19</v>
      </c>
      <c r="C32" s="25" t="s">
        <v>20</v>
      </c>
      <c r="D32" s="85" t="s">
        <v>12</v>
      </c>
    </row>
    <row r="33" spans="1:4" ht="30" x14ac:dyDescent="0.25">
      <c r="A33" s="84"/>
      <c r="B33" s="21" t="s">
        <v>21</v>
      </c>
      <c r="C33" s="25" t="s">
        <v>22</v>
      </c>
      <c r="D33" s="85" t="s">
        <v>12</v>
      </c>
    </row>
    <row r="34" spans="1:4" ht="30" x14ac:dyDescent="0.25">
      <c r="A34" s="84"/>
      <c r="B34" s="21" t="s">
        <v>23</v>
      </c>
      <c r="C34" s="25" t="s">
        <v>24</v>
      </c>
      <c r="D34" s="85" t="s">
        <v>12</v>
      </c>
    </row>
    <row r="35" spans="1:4" ht="30" x14ac:dyDescent="0.25">
      <c r="A35" s="84"/>
      <c r="B35" s="21" t="s">
        <v>25</v>
      </c>
      <c r="C35" s="25" t="s">
        <v>26</v>
      </c>
      <c r="D35" s="85" t="s">
        <v>12</v>
      </c>
    </row>
    <row r="36" spans="1:4" x14ac:dyDescent="0.25">
      <c r="A36" s="84"/>
      <c r="B36" s="21" t="s">
        <v>27</v>
      </c>
      <c r="C36" s="25" t="s">
        <v>28</v>
      </c>
      <c r="D36" s="85" t="s">
        <v>12</v>
      </c>
    </row>
    <row r="37" spans="1:4" x14ac:dyDescent="0.25">
      <c r="A37" s="84"/>
      <c r="B37" s="21" t="s">
        <v>29</v>
      </c>
      <c r="C37" s="25" t="s">
        <v>30</v>
      </c>
      <c r="D37" s="85" t="s">
        <v>12</v>
      </c>
    </row>
    <row r="38" spans="1:4" x14ac:dyDescent="0.25">
      <c r="A38" s="87" t="s">
        <v>31</v>
      </c>
      <c r="B38" s="23"/>
      <c r="C38" s="24"/>
      <c r="D38" s="86"/>
    </row>
    <row r="39" spans="1:4" ht="105" x14ac:dyDescent="0.25">
      <c r="A39" s="84"/>
      <c r="B39" s="21" t="s">
        <v>32</v>
      </c>
      <c r="C39" s="22" t="s">
        <v>33</v>
      </c>
      <c r="D39" s="85" t="s">
        <v>12</v>
      </c>
    </row>
    <row r="40" spans="1:4" x14ac:dyDescent="0.25">
      <c r="A40" s="84"/>
      <c r="B40" s="21" t="s">
        <v>34</v>
      </c>
      <c r="C40" s="25" t="s">
        <v>35</v>
      </c>
      <c r="D40" s="85" t="s">
        <v>12</v>
      </c>
    </row>
    <row r="41" spans="1:4" x14ac:dyDescent="0.25">
      <c r="A41" s="84"/>
      <c r="B41" s="21" t="s">
        <v>36</v>
      </c>
      <c r="C41" s="25" t="s">
        <v>37</v>
      </c>
      <c r="D41" s="85" t="s">
        <v>12</v>
      </c>
    </row>
    <row r="42" spans="1:4" x14ac:dyDescent="0.25">
      <c r="A42" s="84"/>
      <c r="B42" s="21" t="s">
        <v>38</v>
      </c>
      <c r="C42" s="25" t="s">
        <v>39</v>
      </c>
      <c r="D42" s="85" t="s">
        <v>12</v>
      </c>
    </row>
    <row r="43" spans="1:4" x14ac:dyDescent="0.25">
      <c r="A43" s="84"/>
      <c r="B43" s="21" t="s">
        <v>40</v>
      </c>
      <c r="C43" s="25" t="s">
        <v>41</v>
      </c>
      <c r="D43" s="85" t="s">
        <v>12</v>
      </c>
    </row>
    <row r="44" spans="1:4" ht="30" x14ac:dyDescent="0.25">
      <c r="A44" s="84"/>
      <c r="B44" s="21" t="s">
        <v>42</v>
      </c>
      <c r="C44" s="25" t="s">
        <v>43</v>
      </c>
      <c r="D44" s="85" t="s">
        <v>12</v>
      </c>
    </row>
    <row r="45" spans="1:4" ht="30" x14ac:dyDescent="0.25">
      <c r="A45" s="84"/>
      <c r="B45" s="21" t="s">
        <v>44</v>
      </c>
      <c r="C45" s="25" t="s">
        <v>45</v>
      </c>
      <c r="D45" s="85" t="s">
        <v>12</v>
      </c>
    </row>
    <row r="46" spans="1:4" x14ac:dyDescent="0.25">
      <c r="A46" s="84"/>
      <c r="B46" s="21" t="s">
        <v>46</v>
      </c>
      <c r="C46" s="25" t="s">
        <v>47</v>
      </c>
      <c r="D46" s="85" t="s">
        <v>12</v>
      </c>
    </row>
    <row r="47" spans="1:4" ht="30" x14ac:dyDescent="0.25">
      <c r="A47" s="84"/>
      <c r="B47" s="21" t="s">
        <v>48</v>
      </c>
      <c r="C47" s="25" t="s">
        <v>49</v>
      </c>
      <c r="D47" s="85" t="s">
        <v>12</v>
      </c>
    </row>
    <row r="48" spans="1:4" ht="45" x14ac:dyDescent="0.25">
      <c r="A48" s="84"/>
      <c r="B48" s="21" t="s">
        <v>50</v>
      </c>
      <c r="C48" s="26" t="s">
        <v>51</v>
      </c>
      <c r="D48" s="85" t="s">
        <v>12</v>
      </c>
    </row>
    <row r="49" spans="1:4" ht="30" x14ac:dyDescent="0.25">
      <c r="A49" s="84"/>
      <c r="B49" s="21" t="s">
        <v>52</v>
      </c>
      <c r="C49" s="25" t="s">
        <v>53</v>
      </c>
      <c r="D49" s="85" t="s">
        <v>12</v>
      </c>
    </row>
    <row r="50" spans="1:4" x14ac:dyDescent="0.25">
      <c r="A50" s="82" t="s">
        <v>54</v>
      </c>
      <c r="B50" s="23"/>
      <c r="C50" s="24"/>
      <c r="D50" s="86"/>
    </row>
    <row r="51" spans="1:4" ht="75" x14ac:dyDescent="0.25">
      <c r="A51" s="84"/>
      <c r="B51" s="21" t="s">
        <v>55</v>
      </c>
      <c r="C51" s="25" t="s">
        <v>56</v>
      </c>
      <c r="D51" s="85" t="s">
        <v>12</v>
      </c>
    </row>
    <row r="52" spans="1:4" ht="45" x14ac:dyDescent="0.25">
      <c r="A52" s="84"/>
      <c r="B52" s="21" t="s">
        <v>57</v>
      </c>
      <c r="C52" s="25" t="s">
        <v>58</v>
      </c>
      <c r="D52" s="85" t="s">
        <v>12</v>
      </c>
    </row>
    <row r="53" spans="1:4" x14ac:dyDescent="0.25">
      <c r="A53" s="84"/>
      <c r="B53" s="21" t="s">
        <v>59</v>
      </c>
      <c r="C53" s="25" t="s">
        <v>60</v>
      </c>
      <c r="D53" s="85" t="s">
        <v>12</v>
      </c>
    </row>
    <row r="54" spans="1:4" ht="30" x14ac:dyDescent="0.25">
      <c r="A54" s="84"/>
      <c r="B54" s="21" t="s">
        <v>61</v>
      </c>
      <c r="C54" s="25" t="s">
        <v>62</v>
      </c>
      <c r="D54" s="85" t="s">
        <v>12</v>
      </c>
    </row>
    <row r="55" spans="1:4" x14ac:dyDescent="0.25">
      <c r="A55" s="98" t="s">
        <v>63</v>
      </c>
      <c r="B55" s="99"/>
      <c r="C55" s="24"/>
      <c r="D55" s="86"/>
    </row>
    <row r="56" spans="1:4" ht="75" x14ac:dyDescent="0.25">
      <c r="A56" s="88"/>
      <c r="B56" s="22" t="s">
        <v>64</v>
      </c>
      <c r="C56" s="22" t="s">
        <v>65</v>
      </c>
      <c r="D56" s="85" t="s">
        <v>12</v>
      </c>
    </row>
    <row r="57" spans="1:4" ht="90" x14ac:dyDescent="0.25">
      <c r="A57" s="88"/>
      <c r="B57" s="21" t="s">
        <v>66</v>
      </c>
      <c r="C57" s="27" t="s">
        <v>67</v>
      </c>
      <c r="D57" s="85" t="s">
        <v>68</v>
      </c>
    </row>
    <row r="58" spans="1:4" ht="30" x14ac:dyDescent="0.25">
      <c r="A58" s="88"/>
      <c r="B58" s="21" t="s">
        <v>69</v>
      </c>
      <c r="C58" s="27" t="s">
        <v>70</v>
      </c>
      <c r="D58" s="85" t="s">
        <v>12</v>
      </c>
    </row>
    <row r="59" spans="1:4" x14ac:dyDescent="0.25">
      <c r="A59" s="82" t="s">
        <v>71</v>
      </c>
      <c r="B59" s="23"/>
      <c r="C59" s="24"/>
      <c r="D59" s="86"/>
    </row>
    <row r="60" spans="1:4" ht="75" x14ac:dyDescent="0.25">
      <c r="A60" s="84"/>
      <c r="B60" s="21" t="s">
        <v>72</v>
      </c>
      <c r="C60" s="26" t="s">
        <v>73</v>
      </c>
      <c r="D60" s="85" t="s">
        <v>12</v>
      </c>
    </row>
    <row r="61" spans="1:4" x14ac:dyDescent="0.25">
      <c r="A61" s="82" t="s">
        <v>74</v>
      </c>
      <c r="B61" s="23"/>
      <c r="C61" s="24"/>
      <c r="D61" s="86"/>
    </row>
    <row r="62" spans="1:4" x14ac:dyDescent="0.25">
      <c r="A62" s="84"/>
      <c r="B62" s="125" t="s">
        <v>75</v>
      </c>
      <c r="C62" s="126"/>
      <c r="D62" s="127"/>
    </row>
    <row r="63" spans="1:4" x14ac:dyDescent="0.25">
      <c r="A63" s="84"/>
      <c r="B63" s="21" t="s">
        <v>76</v>
      </c>
      <c r="C63" s="25" t="s">
        <v>77</v>
      </c>
      <c r="D63" s="85" t="s">
        <v>12</v>
      </c>
    </row>
    <row r="64" spans="1:4" x14ac:dyDescent="0.25">
      <c r="A64" s="84"/>
      <c r="B64" s="21" t="s">
        <v>78</v>
      </c>
      <c r="C64" s="145" t="s">
        <v>79</v>
      </c>
      <c r="D64" s="146"/>
    </row>
    <row r="65" spans="1:8" ht="30" x14ac:dyDescent="0.25">
      <c r="A65" s="84"/>
      <c r="B65" s="28" t="s">
        <v>80</v>
      </c>
      <c r="C65" s="27" t="s">
        <v>81</v>
      </c>
      <c r="D65" s="85" t="s">
        <v>82</v>
      </c>
    </row>
    <row r="66" spans="1:8" x14ac:dyDescent="0.25">
      <c r="A66" s="84"/>
      <c r="B66" s="28" t="s">
        <v>83</v>
      </c>
      <c r="C66" s="27" t="s">
        <v>84</v>
      </c>
      <c r="D66" s="85" t="s">
        <v>82</v>
      </c>
    </row>
    <row r="67" spans="1:8" x14ac:dyDescent="0.25">
      <c r="A67" s="84"/>
      <c r="B67" s="28" t="s">
        <v>85</v>
      </c>
      <c r="C67" s="27" t="s">
        <v>86</v>
      </c>
      <c r="D67" s="85" t="s">
        <v>12</v>
      </c>
    </row>
    <row r="68" spans="1:8" x14ac:dyDescent="0.25">
      <c r="A68" s="84"/>
      <c r="B68" s="21" t="s">
        <v>87</v>
      </c>
      <c r="C68" s="25" t="s">
        <v>88</v>
      </c>
      <c r="D68" s="85" t="s">
        <v>82</v>
      </c>
    </row>
    <row r="69" spans="1:8" ht="17.25" x14ac:dyDescent="0.25">
      <c r="A69" s="84"/>
      <c r="B69" s="21" t="s">
        <v>89</v>
      </c>
      <c r="C69" s="25" t="s">
        <v>90</v>
      </c>
      <c r="D69" s="85" t="s">
        <v>91</v>
      </c>
    </row>
    <row r="70" spans="1:8" ht="30" x14ac:dyDescent="0.25">
      <c r="A70" s="84"/>
      <c r="B70" s="21" t="s">
        <v>92</v>
      </c>
      <c r="C70" s="25" t="s">
        <v>93</v>
      </c>
      <c r="D70" s="85" t="s">
        <v>94</v>
      </c>
    </row>
    <row r="71" spans="1:8" s="2" customFormat="1" x14ac:dyDescent="0.25">
      <c r="A71" s="87" t="s">
        <v>95</v>
      </c>
      <c r="B71" s="23"/>
      <c r="C71" s="24"/>
      <c r="D71" s="86"/>
      <c r="E71" s="5"/>
      <c r="F71" s="5"/>
      <c r="G71" s="5"/>
      <c r="H71" s="5"/>
    </row>
    <row r="72" spans="1:8" s="4" customFormat="1" x14ac:dyDescent="0.25">
      <c r="A72" s="89"/>
      <c r="B72" s="128" t="s">
        <v>96</v>
      </c>
      <c r="C72" s="129"/>
      <c r="D72" s="130"/>
      <c r="E72" s="6"/>
      <c r="F72" s="6"/>
      <c r="G72" s="6"/>
      <c r="H72" s="6"/>
    </row>
    <row r="73" spans="1:8" s="4" customFormat="1" x14ac:dyDescent="0.25">
      <c r="A73" s="89"/>
      <c r="B73" s="128" t="s">
        <v>97</v>
      </c>
      <c r="C73" s="129"/>
      <c r="D73" s="130"/>
      <c r="E73" s="6"/>
      <c r="F73" s="6"/>
      <c r="G73" s="6"/>
      <c r="H73" s="6"/>
    </row>
    <row r="74" spans="1:8" s="4" customFormat="1" x14ac:dyDescent="0.25">
      <c r="A74" s="81"/>
      <c r="B74" s="139" t="s">
        <v>98</v>
      </c>
      <c r="C74" s="140"/>
      <c r="D74" s="141"/>
      <c r="E74" s="6"/>
      <c r="F74" s="6"/>
      <c r="G74" s="6"/>
      <c r="H74" s="6"/>
    </row>
    <row r="75" spans="1:8" s="4" customFormat="1" x14ac:dyDescent="0.25">
      <c r="A75" s="89"/>
      <c r="B75" s="128" t="s">
        <v>99</v>
      </c>
      <c r="C75" s="129"/>
      <c r="D75" s="130"/>
      <c r="E75" s="6"/>
      <c r="F75" s="6"/>
      <c r="G75" s="6"/>
      <c r="H75" s="6"/>
    </row>
    <row r="76" spans="1:8" s="4" customFormat="1" ht="30" x14ac:dyDescent="0.25">
      <c r="A76" s="81"/>
      <c r="B76" s="30" t="s">
        <v>100</v>
      </c>
      <c r="C76" s="29" t="s">
        <v>101</v>
      </c>
      <c r="D76" s="90" t="s">
        <v>12</v>
      </c>
      <c r="E76" s="6"/>
      <c r="F76" s="6"/>
      <c r="G76" s="6"/>
      <c r="H76" s="6"/>
    </row>
    <row r="77" spans="1:8" s="4" customFormat="1" ht="45" x14ac:dyDescent="0.25">
      <c r="A77" s="81"/>
      <c r="B77" s="30" t="s">
        <v>102</v>
      </c>
      <c r="C77" s="29" t="s">
        <v>103</v>
      </c>
      <c r="D77" s="90" t="s">
        <v>12</v>
      </c>
      <c r="E77" s="6"/>
      <c r="F77" s="6"/>
      <c r="G77" s="6"/>
      <c r="H77" s="6"/>
    </row>
    <row r="78" spans="1:8" s="4" customFormat="1" ht="30" x14ac:dyDescent="0.25">
      <c r="A78" s="81"/>
      <c r="B78" s="30" t="s">
        <v>104</v>
      </c>
      <c r="C78" s="29" t="s">
        <v>105</v>
      </c>
      <c r="D78" s="90" t="s">
        <v>12</v>
      </c>
      <c r="E78" s="6"/>
      <c r="F78" s="6"/>
      <c r="G78" s="6"/>
      <c r="H78" s="6"/>
    </row>
    <row r="79" spans="1:8" s="4" customFormat="1" ht="30" x14ac:dyDescent="0.25">
      <c r="A79" s="81"/>
      <c r="B79" s="30" t="s">
        <v>106</v>
      </c>
      <c r="C79" s="29" t="s">
        <v>107</v>
      </c>
      <c r="D79" s="90" t="s">
        <v>12</v>
      </c>
      <c r="E79" s="6"/>
      <c r="F79" s="6"/>
      <c r="G79" s="6"/>
      <c r="H79" s="6"/>
    </row>
    <row r="80" spans="1:8" s="4" customFormat="1" ht="30" x14ac:dyDescent="0.25">
      <c r="A80" s="81"/>
      <c r="B80" s="30" t="s">
        <v>108</v>
      </c>
      <c r="C80" s="29" t="s">
        <v>109</v>
      </c>
      <c r="D80" s="90" t="s">
        <v>12</v>
      </c>
      <c r="E80" s="6"/>
      <c r="F80" s="6"/>
      <c r="G80" s="6"/>
      <c r="H80" s="6"/>
    </row>
    <row r="81" spans="1:8" s="4" customFormat="1" ht="45" x14ac:dyDescent="0.25">
      <c r="A81" s="81"/>
      <c r="B81" s="30" t="s">
        <v>110</v>
      </c>
      <c r="C81" s="29" t="s">
        <v>111</v>
      </c>
      <c r="D81" s="90" t="s">
        <v>12</v>
      </c>
      <c r="E81" s="6"/>
      <c r="F81" s="6"/>
      <c r="G81" s="6"/>
      <c r="H81" s="6"/>
    </row>
    <row r="82" spans="1:8" s="4" customFormat="1" x14ac:dyDescent="0.25">
      <c r="A82" s="89"/>
      <c r="B82" s="128" t="s">
        <v>112</v>
      </c>
      <c r="C82" s="129"/>
      <c r="D82" s="130"/>
      <c r="E82" s="6"/>
      <c r="F82" s="6"/>
      <c r="G82" s="6"/>
      <c r="H82" s="6"/>
    </row>
    <row r="83" spans="1:8" s="4" customFormat="1" x14ac:dyDescent="0.25">
      <c r="A83" s="81"/>
      <c r="B83" s="30" t="s">
        <v>113</v>
      </c>
      <c r="C83" s="29" t="s">
        <v>114</v>
      </c>
      <c r="D83" s="90" t="s">
        <v>12</v>
      </c>
      <c r="E83" s="6"/>
      <c r="F83" s="6"/>
      <c r="G83" s="6"/>
      <c r="H83" s="6"/>
    </row>
    <row r="84" spans="1:8" s="4" customFormat="1" ht="30" x14ac:dyDescent="0.25">
      <c r="A84" s="81"/>
      <c r="B84" s="30" t="s">
        <v>115</v>
      </c>
      <c r="C84" s="29" t="s">
        <v>116</v>
      </c>
      <c r="D84" s="90" t="s">
        <v>12</v>
      </c>
      <c r="E84" s="6"/>
      <c r="F84" s="6"/>
      <c r="G84" s="6"/>
      <c r="H84" s="6"/>
    </row>
    <row r="85" spans="1:8" s="4" customFormat="1" ht="30" x14ac:dyDescent="0.25">
      <c r="A85" s="81"/>
      <c r="B85" s="30" t="s">
        <v>117</v>
      </c>
      <c r="C85" s="29" t="s">
        <v>118</v>
      </c>
      <c r="D85" s="90" t="s">
        <v>12</v>
      </c>
      <c r="E85" s="6"/>
      <c r="F85" s="6"/>
      <c r="G85" s="6"/>
      <c r="H85" s="6"/>
    </row>
    <row r="86" spans="1:8" s="4" customFormat="1" ht="30" x14ac:dyDescent="0.25">
      <c r="A86" s="81"/>
      <c r="B86" s="30" t="s">
        <v>119</v>
      </c>
      <c r="C86" s="29" t="s">
        <v>120</v>
      </c>
      <c r="D86" s="90" t="s">
        <v>121</v>
      </c>
      <c r="E86" s="6"/>
      <c r="F86" s="6"/>
      <c r="G86" s="6"/>
      <c r="H86" s="6"/>
    </row>
    <row r="87" spans="1:8" s="4" customFormat="1" ht="30" x14ac:dyDescent="0.25">
      <c r="A87" s="81"/>
      <c r="B87" s="30" t="s">
        <v>122</v>
      </c>
      <c r="C87" s="29" t="s">
        <v>123</v>
      </c>
      <c r="D87" s="90" t="s">
        <v>82</v>
      </c>
      <c r="E87" s="6"/>
      <c r="F87" s="6"/>
      <c r="G87" s="6"/>
      <c r="H87" s="6"/>
    </row>
    <row r="88" spans="1:8" s="4" customFormat="1" ht="45" x14ac:dyDescent="0.25">
      <c r="A88" s="81"/>
      <c r="B88" s="30" t="s">
        <v>124</v>
      </c>
      <c r="C88" s="29" t="s">
        <v>125</v>
      </c>
      <c r="D88" s="90" t="s">
        <v>82</v>
      </c>
      <c r="E88" s="6"/>
      <c r="F88" s="6"/>
      <c r="G88" s="6"/>
      <c r="H88" s="6"/>
    </row>
    <row r="89" spans="1:8" s="4" customFormat="1" ht="30" x14ac:dyDescent="0.25">
      <c r="A89" s="81"/>
      <c r="B89" s="30" t="s">
        <v>126</v>
      </c>
      <c r="C89" s="29" t="s">
        <v>127</v>
      </c>
      <c r="D89" s="90" t="s">
        <v>12</v>
      </c>
      <c r="E89" s="6"/>
      <c r="F89" s="6"/>
      <c r="G89" s="6"/>
      <c r="H89" s="6"/>
    </row>
    <row r="90" spans="1:8" s="4" customFormat="1" ht="30" x14ac:dyDescent="0.25">
      <c r="A90" s="81"/>
      <c r="B90" s="30" t="s">
        <v>128</v>
      </c>
      <c r="C90" s="29" t="s">
        <v>129</v>
      </c>
      <c r="D90" s="90" t="s">
        <v>12</v>
      </c>
      <c r="E90" s="6"/>
      <c r="F90" s="6"/>
      <c r="G90" s="6"/>
      <c r="H90" s="6"/>
    </row>
    <row r="91" spans="1:8" s="4" customFormat="1" ht="45" x14ac:dyDescent="0.25">
      <c r="A91" s="81"/>
      <c r="B91" s="30" t="s">
        <v>130</v>
      </c>
      <c r="C91" s="29" t="s">
        <v>131</v>
      </c>
      <c r="D91" s="90" t="s">
        <v>12</v>
      </c>
      <c r="E91" s="6"/>
      <c r="F91" s="6"/>
      <c r="G91" s="6"/>
      <c r="H91" s="6"/>
    </row>
    <row r="92" spans="1:8" s="4" customFormat="1" ht="30" x14ac:dyDescent="0.25">
      <c r="A92" s="81"/>
      <c r="B92" s="30" t="s">
        <v>132</v>
      </c>
      <c r="C92" s="29" t="s">
        <v>133</v>
      </c>
      <c r="D92" s="90" t="s">
        <v>12</v>
      </c>
      <c r="E92" s="6"/>
      <c r="F92" s="6"/>
      <c r="G92" s="6"/>
      <c r="H92" s="6"/>
    </row>
    <row r="93" spans="1:8" s="4" customFormat="1" ht="90" x14ac:dyDescent="0.25">
      <c r="A93" s="81"/>
      <c r="B93" s="30" t="s">
        <v>134</v>
      </c>
      <c r="C93" s="29" t="s">
        <v>135</v>
      </c>
      <c r="D93" s="90" t="s">
        <v>12</v>
      </c>
      <c r="E93" s="6"/>
      <c r="F93" s="6"/>
      <c r="G93" s="6"/>
      <c r="H93" s="6"/>
    </row>
    <row r="94" spans="1:8" s="4" customFormat="1" ht="60" x14ac:dyDescent="0.25">
      <c r="A94" s="81"/>
      <c r="B94" s="30" t="s">
        <v>136</v>
      </c>
      <c r="C94" s="29" t="s">
        <v>137</v>
      </c>
      <c r="D94" s="90" t="s">
        <v>12</v>
      </c>
      <c r="E94" s="6"/>
      <c r="F94" s="6"/>
      <c r="G94" s="6"/>
      <c r="H94" s="6"/>
    </row>
    <row r="95" spans="1:8" s="4" customFormat="1" ht="30" x14ac:dyDescent="0.25">
      <c r="A95" s="81"/>
      <c r="B95" s="30" t="s">
        <v>138</v>
      </c>
      <c r="C95" s="29" t="s">
        <v>139</v>
      </c>
      <c r="D95" s="90" t="s">
        <v>12</v>
      </c>
      <c r="E95" s="6"/>
      <c r="F95" s="6"/>
      <c r="G95" s="6"/>
      <c r="H95" s="6"/>
    </row>
    <row r="96" spans="1:8" s="4" customFormat="1" ht="30" x14ac:dyDescent="0.25">
      <c r="A96" s="81"/>
      <c r="B96" s="30" t="s">
        <v>140</v>
      </c>
      <c r="C96" s="29" t="s">
        <v>141</v>
      </c>
      <c r="D96" s="90" t="s">
        <v>82</v>
      </c>
      <c r="E96" s="6"/>
      <c r="F96" s="6"/>
      <c r="G96" s="6"/>
      <c r="H96" s="6"/>
    </row>
    <row r="97" spans="1:8" s="4" customFormat="1" ht="30" x14ac:dyDescent="0.25">
      <c r="A97" s="81"/>
      <c r="B97" s="30" t="s">
        <v>142</v>
      </c>
      <c r="C97" s="29" t="s">
        <v>143</v>
      </c>
      <c r="D97" s="90" t="s">
        <v>12</v>
      </c>
      <c r="E97" s="6"/>
      <c r="F97" s="6"/>
      <c r="G97" s="6"/>
      <c r="H97" s="6"/>
    </row>
    <row r="98" spans="1:8" s="4" customFormat="1" x14ac:dyDescent="0.25">
      <c r="A98" s="89"/>
      <c r="B98" s="128" t="s">
        <v>144</v>
      </c>
      <c r="C98" s="129"/>
      <c r="D98" s="130"/>
      <c r="E98" s="6"/>
      <c r="F98" s="6"/>
      <c r="G98" s="6"/>
      <c r="H98" s="6"/>
    </row>
    <row r="99" spans="1:8" s="4" customFormat="1" ht="30" x14ac:dyDescent="0.25">
      <c r="A99" s="81"/>
      <c r="B99" s="30" t="s">
        <v>145</v>
      </c>
      <c r="C99" s="29" t="s">
        <v>146</v>
      </c>
      <c r="D99" s="90" t="s">
        <v>12</v>
      </c>
      <c r="E99" s="6"/>
      <c r="F99" s="6"/>
      <c r="G99" s="6"/>
      <c r="H99" s="6"/>
    </row>
    <row r="100" spans="1:8" s="4" customFormat="1" ht="45" x14ac:dyDescent="0.25">
      <c r="A100" s="81"/>
      <c r="B100" s="30" t="s">
        <v>147</v>
      </c>
      <c r="C100" s="29" t="s">
        <v>148</v>
      </c>
      <c r="D100" s="90" t="s">
        <v>12</v>
      </c>
      <c r="E100" s="6"/>
      <c r="F100" s="6"/>
      <c r="G100" s="6"/>
      <c r="H100" s="6"/>
    </row>
    <row r="101" spans="1:8" s="4" customFormat="1" x14ac:dyDescent="0.25">
      <c r="A101" s="89"/>
      <c r="B101" s="128" t="s">
        <v>149</v>
      </c>
      <c r="C101" s="129"/>
      <c r="D101" s="130"/>
      <c r="E101" s="6"/>
      <c r="F101" s="6"/>
      <c r="G101" s="6"/>
      <c r="H101" s="6"/>
    </row>
    <row r="102" spans="1:8" s="4" customFormat="1" ht="345" x14ac:dyDescent="0.25">
      <c r="A102" s="81"/>
      <c r="B102" s="30" t="s">
        <v>150</v>
      </c>
      <c r="C102" s="29" t="s">
        <v>151</v>
      </c>
      <c r="D102" s="90" t="s">
        <v>82</v>
      </c>
      <c r="E102" s="6"/>
      <c r="F102" s="6"/>
      <c r="G102" s="6"/>
      <c r="H102" s="6"/>
    </row>
    <row r="103" spans="1:8" s="4" customFormat="1" ht="45" x14ac:dyDescent="0.25">
      <c r="A103" s="81"/>
      <c r="B103" s="30" t="s">
        <v>152</v>
      </c>
      <c r="C103" s="29" t="s">
        <v>153</v>
      </c>
      <c r="D103" s="90" t="s">
        <v>12</v>
      </c>
      <c r="E103" s="6"/>
      <c r="F103" s="6"/>
      <c r="G103" s="6"/>
      <c r="H103" s="6"/>
    </row>
    <row r="104" spans="1:8" s="4" customFormat="1" ht="30" x14ac:dyDescent="0.25">
      <c r="A104" s="81"/>
      <c r="B104" s="30" t="s">
        <v>154</v>
      </c>
      <c r="C104" s="29" t="s">
        <v>155</v>
      </c>
      <c r="D104" s="90" t="s">
        <v>12</v>
      </c>
      <c r="E104" s="6"/>
      <c r="F104" s="6"/>
      <c r="G104" s="6"/>
      <c r="H104" s="6"/>
    </row>
    <row r="105" spans="1:8" s="4" customFormat="1" ht="135" x14ac:dyDescent="0.25">
      <c r="A105" s="81"/>
      <c r="B105" s="30" t="s">
        <v>156</v>
      </c>
      <c r="C105" s="29" t="s">
        <v>157</v>
      </c>
      <c r="D105" s="90" t="s">
        <v>12</v>
      </c>
      <c r="E105" s="6"/>
      <c r="F105" s="6"/>
      <c r="G105" s="6"/>
      <c r="H105" s="6"/>
    </row>
    <row r="106" spans="1:8" s="4" customFormat="1" x14ac:dyDescent="0.25">
      <c r="A106" s="89"/>
      <c r="B106" s="128" t="s">
        <v>158</v>
      </c>
      <c r="C106" s="129"/>
      <c r="D106" s="130"/>
      <c r="E106" s="6"/>
      <c r="F106" s="6"/>
      <c r="G106" s="6"/>
      <c r="H106" s="6"/>
    </row>
    <row r="107" spans="1:8" s="4" customFormat="1" x14ac:dyDescent="0.25">
      <c r="A107" s="81"/>
      <c r="B107" s="30" t="s">
        <v>159</v>
      </c>
      <c r="C107" s="29" t="s">
        <v>160</v>
      </c>
      <c r="D107" s="90" t="s">
        <v>12</v>
      </c>
      <c r="E107" s="6"/>
      <c r="F107" s="6"/>
      <c r="G107" s="6"/>
      <c r="H107" s="6"/>
    </row>
    <row r="108" spans="1:8" s="4" customFormat="1" ht="30" x14ac:dyDescent="0.25">
      <c r="A108" s="81"/>
      <c r="B108" s="30" t="s">
        <v>161</v>
      </c>
      <c r="C108" s="29" t="s">
        <v>162</v>
      </c>
      <c r="D108" s="90" t="s">
        <v>12</v>
      </c>
      <c r="E108" s="6"/>
      <c r="F108" s="6"/>
      <c r="G108" s="6"/>
      <c r="H108" s="6"/>
    </row>
    <row r="109" spans="1:8" s="4" customFormat="1" ht="30" x14ac:dyDescent="0.25">
      <c r="A109" s="81"/>
      <c r="B109" s="30" t="s">
        <v>163</v>
      </c>
      <c r="C109" s="29" t="s">
        <v>164</v>
      </c>
      <c r="D109" s="90" t="s">
        <v>12</v>
      </c>
      <c r="E109" s="6"/>
      <c r="F109" s="6"/>
      <c r="G109" s="6"/>
      <c r="H109" s="6"/>
    </row>
    <row r="110" spans="1:8" s="4" customFormat="1" ht="45" x14ac:dyDescent="0.25">
      <c r="A110" s="81"/>
      <c r="B110" s="30" t="s">
        <v>165</v>
      </c>
      <c r="C110" s="29" t="s">
        <v>166</v>
      </c>
      <c r="D110" s="90" t="s">
        <v>12</v>
      </c>
      <c r="E110" s="6"/>
      <c r="F110" s="6"/>
      <c r="G110" s="6"/>
      <c r="H110" s="6"/>
    </row>
    <row r="111" spans="1:8" s="4" customFormat="1" ht="30" x14ac:dyDescent="0.25">
      <c r="A111" s="81"/>
      <c r="B111" s="30" t="s">
        <v>167</v>
      </c>
      <c r="C111" s="29" t="s">
        <v>168</v>
      </c>
      <c r="D111" s="90" t="s">
        <v>12</v>
      </c>
      <c r="E111" s="6"/>
      <c r="F111" s="6"/>
      <c r="G111" s="6"/>
      <c r="H111" s="6"/>
    </row>
    <row r="112" spans="1:8" s="4" customFormat="1" ht="45" x14ac:dyDescent="0.25">
      <c r="A112" s="81"/>
      <c r="B112" s="30" t="s">
        <v>169</v>
      </c>
      <c r="C112" s="29" t="s">
        <v>170</v>
      </c>
      <c r="D112" s="90" t="s">
        <v>12</v>
      </c>
      <c r="E112" s="6"/>
      <c r="F112" s="6"/>
      <c r="G112" s="6"/>
      <c r="H112" s="6"/>
    </row>
    <row r="113" spans="1:8" s="4" customFormat="1" ht="30" x14ac:dyDescent="0.25">
      <c r="A113" s="81"/>
      <c r="B113" s="30" t="s">
        <v>171</v>
      </c>
      <c r="C113" s="29" t="s">
        <v>172</v>
      </c>
      <c r="D113" s="90" t="s">
        <v>12</v>
      </c>
      <c r="E113" s="6"/>
      <c r="F113" s="6"/>
      <c r="G113" s="6"/>
      <c r="H113" s="6"/>
    </row>
    <row r="114" spans="1:8" s="4" customFormat="1" ht="30" x14ac:dyDescent="0.25">
      <c r="A114" s="81"/>
      <c r="B114" s="30" t="s">
        <v>173</v>
      </c>
      <c r="C114" s="29" t="s">
        <v>174</v>
      </c>
      <c r="D114" s="90" t="s">
        <v>82</v>
      </c>
      <c r="E114" s="6"/>
      <c r="F114" s="6"/>
      <c r="G114" s="6"/>
      <c r="H114" s="6"/>
    </row>
    <row r="115" spans="1:8" s="4" customFormat="1" x14ac:dyDescent="0.25">
      <c r="A115" s="81"/>
      <c r="B115" s="30" t="s">
        <v>175</v>
      </c>
      <c r="C115" s="29" t="s">
        <v>176</v>
      </c>
      <c r="D115" s="90" t="s">
        <v>12</v>
      </c>
      <c r="E115" s="6"/>
      <c r="F115" s="6"/>
      <c r="G115" s="6"/>
      <c r="H115" s="6"/>
    </row>
    <row r="116" spans="1:8" s="4" customFormat="1" ht="45" x14ac:dyDescent="0.25">
      <c r="A116" s="81"/>
      <c r="B116" s="30" t="s">
        <v>177</v>
      </c>
      <c r="C116" s="29" t="s">
        <v>178</v>
      </c>
      <c r="D116" s="90" t="s">
        <v>12</v>
      </c>
      <c r="E116" s="6"/>
      <c r="F116" s="6"/>
      <c r="G116" s="6"/>
      <c r="H116" s="6"/>
    </row>
    <row r="117" spans="1:8" s="4" customFormat="1" ht="30" x14ac:dyDescent="0.25">
      <c r="A117" s="81"/>
      <c r="B117" s="30" t="s">
        <v>179</v>
      </c>
      <c r="C117" s="29" t="s">
        <v>180</v>
      </c>
      <c r="D117" s="90" t="s">
        <v>12</v>
      </c>
      <c r="E117" s="6"/>
      <c r="F117" s="6"/>
      <c r="G117" s="6"/>
      <c r="H117" s="6"/>
    </row>
    <row r="118" spans="1:8" s="4" customFormat="1" ht="30" x14ac:dyDescent="0.25">
      <c r="A118" s="81"/>
      <c r="B118" s="30" t="s">
        <v>181</v>
      </c>
      <c r="C118" s="29" t="s">
        <v>182</v>
      </c>
      <c r="D118" s="90" t="s">
        <v>12</v>
      </c>
      <c r="E118" s="6"/>
      <c r="F118" s="6"/>
      <c r="G118" s="6"/>
      <c r="H118" s="6"/>
    </row>
    <row r="119" spans="1:8" s="4" customFormat="1" ht="30" x14ac:dyDescent="0.25">
      <c r="A119" s="81"/>
      <c r="B119" s="30" t="s">
        <v>183</v>
      </c>
      <c r="C119" s="29" t="s">
        <v>184</v>
      </c>
      <c r="D119" s="90" t="s">
        <v>12</v>
      </c>
      <c r="E119" s="6"/>
      <c r="F119" s="6"/>
      <c r="G119" s="6"/>
      <c r="H119" s="6"/>
    </row>
    <row r="120" spans="1:8" s="4" customFormat="1" ht="45" x14ac:dyDescent="0.25">
      <c r="A120" s="81"/>
      <c r="B120" s="30" t="s">
        <v>185</v>
      </c>
      <c r="C120" s="29" t="s">
        <v>186</v>
      </c>
      <c r="D120" s="90" t="s">
        <v>12</v>
      </c>
      <c r="E120" s="6"/>
      <c r="F120" s="6"/>
      <c r="G120" s="6"/>
      <c r="H120" s="6"/>
    </row>
    <row r="121" spans="1:8" s="4" customFormat="1" ht="45" x14ac:dyDescent="0.25">
      <c r="A121" s="81"/>
      <c r="B121" s="30" t="s">
        <v>187</v>
      </c>
      <c r="C121" s="29" t="s">
        <v>188</v>
      </c>
      <c r="D121" s="90" t="s">
        <v>82</v>
      </c>
      <c r="E121" s="6"/>
      <c r="F121" s="6"/>
      <c r="G121" s="6"/>
      <c r="H121" s="6"/>
    </row>
    <row r="122" spans="1:8" s="4" customFormat="1" ht="30" x14ac:dyDescent="0.25">
      <c r="A122" s="81"/>
      <c r="B122" s="30" t="s">
        <v>189</v>
      </c>
      <c r="C122" s="29" t="s">
        <v>190</v>
      </c>
      <c r="D122" s="90" t="s">
        <v>12</v>
      </c>
      <c r="E122" s="6"/>
      <c r="F122" s="6"/>
      <c r="G122" s="6"/>
      <c r="H122" s="6"/>
    </row>
    <row r="123" spans="1:8" s="4" customFormat="1" ht="30" x14ac:dyDescent="0.25">
      <c r="A123" s="81"/>
      <c r="B123" s="30" t="s">
        <v>191</v>
      </c>
      <c r="C123" s="29" t="s">
        <v>192</v>
      </c>
      <c r="D123" s="90" t="s">
        <v>12</v>
      </c>
      <c r="E123" s="6"/>
      <c r="F123" s="6"/>
      <c r="G123" s="6"/>
      <c r="H123" s="6"/>
    </row>
    <row r="124" spans="1:8" s="4" customFormat="1" ht="30" x14ac:dyDescent="0.25">
      <c r="A124" s="81"/>
      <c r="B124" s="30" t="s">
        <v>193</v>
      </c>
      <c r="C124" s="29" t="s">
        <v>194</v>
      </c>
      <c r="D124" s="90" t="s">
        <v>12</v>
      </c>
      <c r="E124" s="6"/>
      <c r="F124" s="6"/>
      <c r="G124" s="6"/>
      <c r="H124" s="6"/>
    </row>
    <row r="125" spans="1:8" s="4" customFormat="1" ht="30" x14ac:dyDescent="0.25">
      <c r="A125" s="81"/>
      <c r="B125" s="30" t="s">
        <v>195</v>
      </c>
      <c r="C125" s="29" t="s">
        <v>196</v>
      </c>
      <c r="D125" s="90" t="s">
        <v>12</v>
      </c>
      <c r="E125" s="6"/>
      <c r="F125" s="6"/>
      <c r="G125" s="6"/>
      <c r="H125" s="6"/>
    </row>
    <row r="126" spans="1:8" s="4" customFormat="1" ht="30" x14ac:dyDescent="0.25">
      <c r="A126" s="81"/>
      <c r="B126" s="30" t="s">
        <v>197</v>
      </c>
      <c r="C126" s="29" t="s">
        <v>198</v>
      </c>
      <c r="D126" s="90" t="s">
        <v>12</v>
      </c>
      <c r="E126" s="6"/>
      <c r="F126" s="6"/>
      <c r="G126" s="6"/>
      <c r="H126" s="6"/>
    </row>
    <row r="127" spans="1:8" s="4" customFormat="1" x14ac:dyDescent="0.25">
      <c r="A127" s="89"/>
      <c r="B127" s="128" t="s">
        <v>199</v>
      </c>
      <c r="C127" s="129"/>
      <c r="D127" s="130"/>
      <c r="E127" s="6"/>
      <c r="F127" s="6"/>
      <c r="G127" s="6"/>
      <c r="H127" s="6"/>
    </row>
    <row r="128" spans="1:8" s="4" customFormat="1" x14ac:dyDescent="0.25">
      <c r="A128" s="89"/>
      <c r="B128" s="128" t="s">
        <v>200</v>
      </c>
      <c r="C128" s="129"/>
      <c r="D128" s="130"/>
      <c r="E128" s="6"/>
      <c r="F128" s="6"/>
      <c r="G128" s="6"/>
      <c r="H128" s="6"/>
    </row>
    <row r="129" spans="1:8" s="4" customFormat="1" ht="30" x14ac:dyDescent="0.25">
      <c r="A129" s="81"/>
      <c r="B129" s="30" t="s">
        <v>201</v>
      </c>
      <c r="C129" s="29" t="s">
        <v>202</v>
      </c>
      <c r="D129" s="90" t="s">
        <v>12</v>
      </c>
      <c r="E129" s="6"/>
      <c r="F129" s="6"/>
      <c r="G129" s="6"/>
      <c r="H129" s="6"/>
    </row>
    <row r="130" spans="1:8" s="4" customFormat="1" ht="30" x14ac:dyDescent="0.25">
      <c r="A130" s="81"/>
      <c r="B130" s="30" t="s">
        <v>203</v>
      </c>
      <c r="C130" s="29" t="s">
        <v>204</v>
      </c>
      <c r="D130" s="90" t="s">
        <v>12</v>
      </c>
      <c r="E130" s="6"/>
      <c r="F130" s="6"/>
      <c r="G130" s="6"/>
      <c r="H130" s="6"/>
    </row>
    <row r="131" spans="1:8" s="4" customFormat="1" ht="135" x14ac:dyDescent="0.25">
      <c r="A131" s="81"/>
      <c r="B131" s="30" t="s">
        <v>205</v>
      </c>
      <c r="C131" s="29" t="s">
        <v>206</v>
      </c>
      <c r="D131" s="90" t="s">
        <v>82</v>
      </c>
      <c r="E131" s="6"/>
      <c r="F131" s="6"/>
      <c r="G131" s="6"/>
      <c r="H131" s="6"/>
    </row>
    <row r="132" spans="1:8" s="4" customFormat="1" x14ac:dyDescent="0.25">
      <c r="A132" s="89"/>
      <c r="B132" s="128" t="s">
        <v>207</v>
      </c>
      <c r="C132" s="129"/>
      <c r="D132" s="130"/>
      <c r="E132" s="6"/>
      <c r="F132" s="6"/>
      <c r="G132" s="6"/>
      <c r="H132" s="6"/>
    </row>
    <row r="133" spans="1:8" s="4" customFormat="1" ht="30" x14ac:dyDescent="0.25">
      <c r="A133" s="81"/>
      <c r="B133" s="30" t="s">
        <v>208</v>
      </c>
      <c r="C133" s="29" t="s">
        <v>209</v>
      </c>
      <c r="D133" s="90" t="s">
        <v>82</v>
      </c>
      <c r="E133" s="6"/>
      <c r="F133" s="6"/>
      <c r="G133" s="6"/>
      <c r="H133" s="6"/>
    </row>
    <row r="134" spans="1:8" s="4" customFormat="1" x14ac:dyDescent="0.25">
      <c r="A134" s="81"/>
      <c r="B134" s="30" t="s">
        <v>210</v>
      </c>
      <c r="C134" s="29" t="s">
        <v>211</v>
      </c>
      <c r="D134" s="90" t="s">
        <v>12</v>
      </c>
      <c r="E134" s="6"/>
      <c r="F134" s="6"/>
      <c r="G134" s="6"/>
      <c r="H134" s="6"/>
    </row>
    <row r="135" spans="1:8" s="4" customFormat="1" x14ac:dyDescent="0.25">
      <c r="A135" s="81"/>
      <c r="B135" s="30" t="s">
        <v>212</v>
      </c>
      <c r="C135" s="29" t="s">
        <v>213</v>
      </c>
      <c r="D135" s="90" t="s">
        <v>12</v>
      </c>
      <c r="E135" s="6"/>
      <c r="F135" s="6"/>
      <c r="G135" s="6"/>
      <c r="H135" s="6"/>
    </row>
    <row r="136" spans="1:8" s="4" customFormat="1" ht="30" x14ac:dyDescent="0.25">
      <c r="A136" s="81"/>
      <c r="B136" s="30" t="s">
        <v>214</v>
      </c>
      <c r="C136" s="29" t="s">
        <v>215</v>
      </c>
      <c r="D136" s="90" t="s">
        <v>12</v>
      </c>
      <c r="E136" s="6"/>
      <c r="F136" s="6"/>
      <c r="G136" s="6"/>
      <c r="H136" s="6"/>
    </row>
    <row r="137" spans="1:8" s="4" customFormat="1" x14ac:dyDescent="0.25">
      <c r="A137" s="89"/>
      <c r="B137" s="128" t="s">
        <v>216</v>
      </c>
      <c r="C137" s="129"/>
      <c r="D137" s="130"/>
      <c r="E137" s="6"/>
      <c r="F137" s="6"/>
      <c r="G137" s="6"/>
      <c r="H137" s="6"/>
    </row>
    <row r="138" spans="1:8" s="4" customFormat="1" ht="30" x14ac:dyDescent="0.25">
      <c r="A138" s="81"/>
      <c r="B138" s="30" t="s">
        <v>217</v>
      </c>
      <c r="C138" s="29" t="s">
        <v>218</v>
      </c>
      <c r="D138" s="90" t="s">
        <v>82</v>
      </c>
      <c r="E138" s="6"/>
      <c r="F138" s="6"/>
      <c r="G138" s="6"/>
      <c r="H138" s="6"/>
    </row>
    <row r="139" spans="1:8" s="4" customFormat="1" ht="30" x14ac:dyDescent="0.25">
      <c r="A139" s="81"/>
      <c r="B139" s="30" t="s">
        <v>219</v>
      </c>
      <c r="C139" s="29" t="s">
        <v>220</v>
      </c>
      <c r="D139" s="90" t="s">
        <v>82</v>
      </c>
      <c r="E139" s="6"/>
      <c r="F139" s="6"/>
      <c r="G139" s="6"/>
      <c r="H139" s="6"/>
    </row>
    <row r="140" spans="1:8" s="4" customFormat="1" ht="45" x14ac:dyDescent="0.25">
      <c r="A140" s="81"/>
      <c r="B140" s="30" t="s">
        <v>221</v>
      </c>
      <c r="C140" s="29" t="s">
        <v>222</v>
      </c>
      <c r="D140" s="90" t="s">
        <v>12</v>
      </c>
      <c r="E140" s="6"/>
      <c r="F140" s="6"/>
      <c r="G140" s="6"/>
      <c r="H140" s="6"/>
    </row>
    <row r="141" spans="1:8" s="4" customFormat="1" ht="30" x14ac:dyDescent="0.25">
      <c r="A141" s="81"/>
      <c r="B141" s="30" t="s">
        <v>223</v>
      </c>
      <c r="C141" s="29" t="s">
        <v>224</v>
      </c>
      <c r="D141" s="90" t="s">
        <v>225</v>
      </c>
      <c r="E141" s="6"/>
      <c r="F141" s="6"/>
      <c r="G141" s="6"/>
      <c r="H141" s="6"/>
    </row>
    <row r="142" spans="1:8" s="4" customFormat="1" x14ac:dyDescent="0.25">
      <c r="A142" s="89"/>
      <c r="B142" s="128" t="s">
        <v>226</v>
      </c>
      <c r="C142" s="129"/>
      <c r="D142" s="130"/>
      <c r="E142" s="6"/>
      <c r="F142" s="6"/>
      <c r="G142" s="6"/>
      <c r="H142" s="6"/>
    </row>
    <row r="143" spans="1:8" s="4" customFormat="1" ht="120" x14ac:dyDescent="0.25">
      <c r="A143" s="81"/>
      <c r="B143" s="30" t="s">
        <v>227</v>
      </c>
      <c r="C143" s="29" t="s">
        <v>228</v>
      </c>
      <c r="D143" s="90" t="s">
        <v>12</v>
      </c>
      <c r="E143" s="6"/>
      <c r="F143" s="6"/>
      <c r="G143" s="6"/>
      <c r="H143" s="6"/>
    </row>
    <row r="144" spans="1:8" s="4" customFormat="1" ht="30" x14ac:dyDescent="0.25">
      <c r="A144" s="81"/>
      <c r="B144" s="30" t="s">
        <v>229</v>
      </c>
      <c r="C144" s="29" t="s">
        <v>230</v>
      </c>
      <c r="D144" s="90" t="s">
        <v>82</v>
      </c>
      <c r="E144" s="6"/>
      <c r="F144" s="6"/>
      <c r="G144" s="6"/>
      <c r="H144" s="6"/>
    </row>
    <row r="145" spans="1:8" s="4" customFormat="1" x14ac:dyDescent="0.25">
      <c r="A145" s="89"/>
      <c r="B145" s="128" t="s">
        <v>231</v>
      </c>
      <c r="C145" s="129"/>
      <c r="D145" s="130"/>
      <c r="E145" s="6"/>
      <c r="F145" s="6"/>
      <c r="G145" s="6"/>
      <c r="H145" s="6"/>
    </row>
    <row r="146" spans="1:8" s="4" customFormat="1" ht="30" x14ac:dyDescent="0.25">
      <c r="A146" s="81"/>
      <c r="B146" s="30" t="s">
        <v>232</v>
      </c>
      <c r="C146" s="29" t="s">
        <v>233</v>
      </c>
      <c r="D146" s="90" t="s">
        <v>12</v>
      </c>
      <c r="E146" s="6"/>
      <c r="F146" s="6"/>
      <c r="G146" s="6"/>
      <c r="H146" s="6"/>
    </row>
    <row r="147" spans="1:8" s="4" customFormat="1" x14ac:dyDescent="0.25">
      <c r="A147" s="81"/>
      <c r="B147" s="30" t="s">
        <v>234</v>
      </c>
      <c r="C147" s="29" t="s">
        <v>235</v>
      </c>
      <c r="D147" s="90" t="s">
        <v>12</v>
      </c>
      <c r="E147" s="6"/>
      <c r="F147" s="6"/>
      <c r="G147" s="6"/>
      <c r="H147" s="6"/>
    </row>
    <row r="148" spans="1:8" s="4" customFormat="1" ht="30" x14ac:dyDescent="0.25">
      <c r="A148" s="81"/>
      <c r="B148" s="30" t="s">
        <v>236</v>
      </c>
      <c r="C148" s="29" t="s">
        <v>237</v>
      </c>
      <c r="D148" s="90" t="s">
        <v>12</v>
      </c>
      <c r="E148" s="6"/>
      <c r="F148" s="6"/>
      <c r="G148" s="6"/>
      <c r="H148" s="6"/>
    </row>
    <row r="149" spans="1:8" s="4" customFormat="1" x14ac:dyDescent="0.25">
      <c r="A149" s="81"/>
      <c r="B149" s="30" t="s">
        <v>238</v>
      </c>
      <c r="C149" s="29" t="s">
        <v>239</v>
      </c>
      <c r="D149" s="90" t="s">
        <v>12</v>
      </c>
      <c r="E149" s="6"/>
      <c r="F149" s="6"/>
      <c r="G149" s="6"/>
      <c r="H149" s="6"/>
    </row>
    <row r="150" spans="1:8" s="4" customFormat="1" ht="30" x14ac:dyDescent="0.25">
      <c r="A150" s="81"/>
      <c r="B150" s="30" t="s">
        <v>240</v>
      </c>
      <c r="C150" s="29" t="s">
        <v>241</v>
      </c>
      <c r="D150" s="90" t="s">
        <v>12</v>
      </c>
      <c r="E150" s="6"/>
      <c r="F150" s="6"/>
      <c r="G150" s="6"/>
      <c r="H150" s="6"/>
    </row>
    <row r="151" spans="1:8" s="4" customFormat="1" ht="15" customHeight="1" x14ac:dyDescent="0.25">
      <c r="A151" s="81"/>
      <c r="B151" s="30" t="s">
        <v>242</v>
      </c>
      <c r="C151" s="29" t="s">
        <v>243</v>
      </c>
      <c r="D151" s="90" t="s">
        <v>12</v>
      </c>
      <c r="E151" s="6"/>
      <c r="F151" s="6"/>
      <c r="G151" s="6"/>
      <c r="H151" s="6"/>
    </row>
    <row r="152" spans="1:8" s="4" customFormat="1" x14ac:dyDescent="0.25">
      <c r="A152" s="89"/>
      <c r="B152" s="128" t="s">
        <v>244</v>
      </c>
      <c r="C152" s="129"/>
      <c r="D152" s="130"/>
      <c r="E152" s="6"/>
      <c r="F152" s="6"/>
      <c r="G152" s="6"/>
      <c r="H152" s="6"/>
    </row>
    <row r="153" spans="1:8" s="4" customFormat="1" ht="30" x14ac:dyDescent="0.25">
      <c r="A153" s="81"/>
      <c r="B153" s="30" t="s">
        <v>245</v>
      </c>
      <c r="C153" s="29" t="s">
        <v>246</v>
      </c>
      <c r="D153" s="90" t="s">
        <v>12</v>
      </c>
      <c r="E153" s="6"/>
      <c r="F153" s="6"/>
      <c r="G153" s="6"/>
      <c r="H153" s="6"/>
    </row>
    <row r="154" spans="1:8" s="4" customFormat="1" ht="30" x14ac:dyDescent="0.25">
      <c r="A154" s="81"/>
      <c r="B154" s="30" t="s">
        <v>247</v>
      </c>
      <c r="C154" s="29" t="s">
        <v>248</v>
      </c>
      <c r="D154" s="90" t="s">
        <v>12</v>
      </c>
      <c r="E154" s="6"/>
      <c r="F154" s="6"/>
      <c r="G154" s="6"/>
      <c r="H154" s="6"/>
    </row>
    <row r="155" spans="1:8" s="4" customFormat="1" x14ac:dyDescent="0.25">
      <c r="A155" s="89"/>
      <c r="B155" s="128" t="s">
        <v>249</v>
      </c>
      <c r="C155" s="129"/>
      <c r="D155" s="130"/>
      <c r="E155" s="6"/>
      <c r="F155" s="6"/>
      <c r="G155" s="6"/>
      <c r="H155" s="6"/>
    </row>
    <row r="156" spans="1:8" s="4" customFormat="1" x14ac:dyDescent="0.25">
      <c r="A156" s="89"/>
      <c r="B156" s="128" t="s">
        <v>250</v>
      </c>
      <c r="C156" s="129"/>
      <c r="D156" s="130"/>
      <c r="E156" s="6"/>
      <c r="F156" s="6"/>
      <c r="G156" s="6"/>
      <c r="H156" s="6"/>
    </row>
    <row r="157" spans="1:8" s="4" customFormat="1" ht="75" x14ac:dyDescent="0.25">
      <c r="A157" s="81"/>
      <c r="B157" s="30" t="s">
        <v>251</v>
      </c>
      <c r="C157" s="29" t="s">
        <v>252</v>
      </c>
      <c r="D157" s="90" t="s">
        <v>82</v>
      </c>
      <c r="E157" s="6"/>
      <c r="F157" s="6"/>
      <c r="G157" s="6"/>
      <c r="H157" s="6"/>
    </row>
    <row r="158" spans="1:8" s="4" customFormat="1" ht="45" x14ac:dyDescent="0.25">
      <c r="A158" s="81"/>
      <c r="B158" s="30" t="s">
        <v>253</v>
      </c>
      <c r="C158" s="29" t="s">
        <v>254</v>
      </c>
      <c r="D158" s="90" t="s">
        <v>12</v>
      </c>
      <c r="E158" s="6"/>
      <c r="F158" s="6"/>
      <c r="G158" s="6"/>
      <c r="H158" s="6"/>
    </row>
    <row r="159" spans="1:8" s="4" customFormat="1" x14ac:dyDescent="0.25">
      <c r="A159" s="89"/>
      <c r="B159" s="128" t="s">
        <v>255</v>
      </c>
      <c r="C159" s="129"/>
      <c r="D159" s="130"/>
      <c r="E159" s="6"/>
      <c r="F159" s="6"/>
      <c r="G159" s="6"/>
      <c r="H159" s="6"/>
    </row>
    <row r="160" spans="1:8" s="4" customFormat="1" ht="105" x14ac:dyDescent="0.25">
      <c r="A160" s="84"/>
      <c r="B160" s="30" t="s">
        <v>256</v>
      </c>
      <c r="C160" s="31" t="s">
        <v>257</v>
      </c>
      <c r="D160" s="102" t="s">
        <v>258</v>
      </c>
      <c r="E160" s="6"/>
      <c r="F160" s="6"/>
      <c r="G160" s="6"/>
      <c r="H160" s="6"/>
    </row>
    <row r="161" spans="1:8" s="4" customFormat="1" ht="60" x14ac:dyDescent="0.25">
      <c r="A161" s="84"/>
      <c r="B161" s="30" t="s">
        <v>259</v>
      </c>
      <c r="C161" s="31" t="s">
        <v>260</v>
      </c>
      <c r="D161" s="91" t="s">
        <v>82</v>
      </c>
      <c r="E161" s="6"/>
      <c r="F161" s="6"/>
      <c r="G161" s="6"/>
      <c r="H161" s="6"/>
    </row>
    <row r="162" spans="1:8" s="4" customFormat="1" ht="60" x14ac:dyDescent="0.25">
      <c r="A162" s="84"/>
      <c r="B162" s="30" t="s">
        <v>261</v>
      </c>
      <c r="C162" s="31" t="s">
        <v>262</v>
      </c>
      <c r="D162" s="91" t="s">
        <v>82</v>
      </c>
      <c r="E162" s="6"/>
      <c r="F162" s="6"/>
      <c r="G162" s="6"/>
      <c r="H162" s="6"/>
    </row>
    <row r="163" spans="1:8" s="4" customFormat="1" ht="60" x14ac:dyDescent="0.25">
      <c r="A163" s="84"/>
      <c r="B163" s="30" t="s">
        <v>263</v>
      </c>
      <c r="C163" s="31" t="s">
        <v>264</v>
      </c>
      <c r="D163" s="91" t="s">
        <v>82</v>
      </c>
      <c r="E163" s="6"/>
      <c r="F163" s="6"/>
      <c r="G163" s="6"/>
      <c r="H163" s="6"/>
    </row>
    <row r="164" spans="1:8" s="4" customFormat="1" ht="60" x14ac:dyDescent="0.25">
      <c r="A164" s="84"/>
      <c r="B164" s="30" t="s">
        <v>265</v>
      </c>
      <c r="C164" s="31" t="s">
        <v>266</v>
      </c>
      <c r="D164" s="91" t="s">
        <v>82</v>
      </c>
      <c r="E164" s="6"/>
      <c r="F164" s="6"/>
      <c r="G164" s="6"/>
      <c r="H164" s="6"/>
    </row>
    <row r="165" spans="1:8" s="4" customFormat="1" ht="60" x14ac:dyDescent="0.25">
      <c r="A165" s="84"/>
      <c r="B165" s="30" t="s">
        <v>267</v>
      </c>
      <c r="C165" s="31" t="s">
        <v>268</v>
      </c>
      <c r="D165" s="91" t="s">
        <v>82</v>
      </c>
      <c r="E165" s="6"/>
      <c r="F165" s="6"/>
      <c r="G165" s="6"/>
      <c r="H165" s="6"/>
    </row>
    <row r="166" spans="1:8" s="4" customFormat="1" ht="60" x14ac:dyDescent="0.25">
      <c r="A166" s="84"/>
      <c r="B166" s="30" t="s">
        <v>269</v>
      </c>
      <c r="C166" s="31" t="s">
        <v>270</v>
      </c>
      <c r="D166" s="91" t="s">
        <v>82</v>
      </c>
      <c r="E166" s="6"/>
      <c r="F166" s="6"/>
      <c r="G166" s="6"/>
      <c r="H166" s="6"/>
    </row>
    <row r="167" spans="1:8" s="4" customFormat="1" ht="135" x14ac:dyDescent="0.25">
      <c r="A167" s="84"/>
      <c r="B167" s="30" t="s">
        <v>271</v>
      </c>
      <c r="C167" s="31" t="s">
        <v>272</v>
      </c>
      <c r="D167" s="91" t="s">
        <v>82</v>
      </c>
      <c r="E167" s="6"/>
      <c r="F167" s="6"/>
      <c r="G167" s="6"/>
      <c r="H167" s="6"/>
    </row>
    <row r="168" spans="1:8" s="4" customFormat="1" ht="60" x14ac:dyDescent="0.25">
      <c r="A168" s="84"/>
      <c r="B168" s="30" t="s">
        <v>273</v>
      </c>
      <c r="C168" s="31" t="s">
        <v>274</v>
      </c>
      <c r="D168" s="91" t="s">
        <v>82</v>
      </c>
      <c r="E168" s="6"/>
      <c r="F168" s="6"/>
      <c r="G168" s="6"/>
      <c r="H168" s="6"/>
    </row>
    <row r="169" spans="1:8" s="4" customFormat="1" ht="45" x14ac:dyDescent="0.25">
      <c r="A169" s="84"/>
      <c r="B169" s="30" t="s">
        <v>275</v>
      </c>
      <c r="C169" s="31" t="s">
        <v>276</v>
      </c>
      <c r="D169" s="91" t="s">
        <v>277</v>
      </c>
      <c r="E169" s="6"/>
      <c r="F169" s="6"/>
      <c r="G169" s="6"/>
      <c r="H169" s="6"/>
    </row>
    <row r="170" spans="1:8" s="4" customFormat="1" ht="165" x14ac:dyDescent="0.25">
      <c r="A170" s="84"/>
      <c r="B170" s="30" t="s">
        <v>278</v>
      </c>
      <c r="C170" s="31" t="s">
        <v>279</v>
      </c>
      <c r="D170" s="109" t="s">
        <v>1305</v>
      </c>
      <c r="E170" s="6"/>
      <c r="F170" s="6"/>
      <c r="G170" s="6"/>
      <c r="H170" s="6"/>
    </row>
    <row r="171" spans="1:8" s="4" customFormat="1" ht="146.25" x14ac:dyDescent="0.25">
      <c r="A171" s="84"/>
      <c r="B171" s="30" t="s">
        <v>280</v>
      </c>
      <c r="C171" s="31" t="s">
        <v>281</v>
      </c>
      <c r="D171" s="91" t="s">
        <v>282</v>
      </c>
      <c r="E171" s="6"/>
      <c r="F171" s="6"/>
      <c r="G171" s="6"/>
      <c r="H171" s="6"/>
    </row>
    <row r="172" spans="1:8" s="4" customFormat="1" ht="225" x14ac:dyDescent="0.25">
      <c r="A172" s="84"/>
      <c r="B172" s="30" t="s">
        <v>283</v>
      </c>
      <c r="C172" s="31" t="s">
        <v>284</v>
      </c>
      <c r="D172" s="91" t="s">
        <v>285</v>
      </c>
      <c r="E172" s="6"/>
      <c r="F172" s="6"/>
      <c r="G172" s="6"/>
      <c r="H172" s="6"/>
    </row>
    <row r="173" spans="1:8" s="4" customFormat="1" ht="285" x14ac:dyDescent="0.25">
      <c r="A173" s="84"/>
      <c r="B173" s="30" t="s">
        <v>286</v>
      </c>
      <c r="C173" s="31" t="s">
        <v>287</v>
      </c>
      <c r="D173" s="92" t="s">
        <v>288</v>
      </c>
      <c r="E173" s="6"/>
      <c r="F173" s="6"/>
      <c r="G173" s="6"/>
      <c r="H173" s="6"/>
    </row>
    <row r="174" spans="1:8" x14ac:dyDescent="0.25">
      <c r="A174" s="87" t="s">
        <v>289</v>
      </c>
      <c r="B174" s="23"/>
      <c r="C174" s="24"/>
      <c r="D174" s="86"/>
    </row>
    <row r="175" spans="1:8" x14ac:dyDescent="0.25">
      <c r="A175" s="84"/>
      <c r="B175" s="125" t="s">
        <v>290</v>
      </c>
      <c r="C175" s="126"/>
      <c r="D175" s="127"/>
    </row>
    <row r="176" spans="1:8" x14ac:dyDescent="0.25">
      <c r="A176" s="84"/>
      <c r="B176" s="134" t="s">
        <v>291</v>
      </c>
      <c r="C176" s="135"/>
      <c r="D176" s="136"/>
    </row>
    <row r="177" spans="1:4" x14ac:dyDescent="0.25">
      <c r="A177" s="89"/>
      <c r="B177" s="106" t="s">
        <v>292</v>
      </c>
      <c r="C177" s="32" t="s">
        <v>293</v>
      </c>
      <c r="D177" s="93">
        <v>0</v>
      </c>
    </row>
    <row r="178" spans="1:4" x14ac:dyDescent="0.25">
      <c r="A178" s="89"/>
      <c r="B178" s="106" t="s">
        <v>292</v>
      </c>
      <c r="C178" s="32" t="s">
        <v>294</v>
      </c>
      <c r="D178" s="93">
        <v>0</v>
      </c>
    </row>
    <row r="179" spans="1:4" x14ac:dyDescent="0.25">
      <c r="A179" s="89"/>
      <c r="B179" s="106" t="s">
        <v>295</v>
      </c>
      <c r="C179" s="32" t="s">
        <v>296</v>
      </c>
      <c r="D179" s="93" t="s">
        <v>297</v>
      </c>
    </row>
    <row r="180" spans="1:4" x14ac:dyDescent="0.25">
      <c r="A180" s="89"/>
      <c r="B180" s="131" t="s">
        <v>298</v>
      </c>
      <c r="C180" s="132"/>
      <c r="D180" s="133"/>
    </row>
    <row r="181" spans="1:4" x14ac:dyDescent="0.25">
      <c r="A181" s="89"/>
      <c r="B181" s="106" t="s">
        <v>299</v>
      </c>
      <c r="C181" s="32"/>
      <c r="D181" s="93"/>
    </row>
    <row r="182" spans="1:4" ht="120" x14ac:dyDescent="0.25">
      <c r="A182" s="89"/>
      <c r="B182" s="107" t="s">
        <v>300</v>
      </c>
      <c r="C182" s="25" t="s">
        <v>301</v>
      </c>
      <c r="D182" s="104" t="s">
        <v>1304</v>
      </c>
    </row>
    <row r="183" spans="1:4" ht="152.25" x14ac:dyDescent="0.25">
      <c r="A183" s="89"/>
      <c r="B183" s="107" t="s">
        <v>302</v>
      </c>
      <c r="C183" s="34" t="s">
        <v>303</v>
      </c>
      <c r="D183" s="108" t="s">
        <v>1303</v>
      </c>
    </row>
    <row r="184" spans="1:4" ht="105" x14ac:dyDescent="0.25">
      <c r="A184" s="89"/>
      <c r="B184" s="107" t="s">
        <v>304</v>
      </c>
      <c r="C184" s="35" t="s">
        <v>305</v>
      </c>
      <c r="D184" s="93" t="s">
        <v>12</v>
      </c>
    </row>
    <row r="185" spans="1:4" x14ac:dyDescent="0.25">
      <c r="A185" s="87" t="s">
        <v>306</v>
      </c>
      <c r="B185" s="23"/>
      <c r="C185" s="24"/>
      <c r="D185" s="86"/>
    </row>
    <row r="186" spans="1:4" ht="30" x14ac:dyDescent="0.25">
      <c r="A186" s="89"/>
      <c r="B186" s="33" t="s">
        <v>307</v>
      </c>
      <c r="C186" s="25" t="s">
        <v>308</v>
      </c>
      <c r="D186" s="93" t="s">
        <v>12</v>
      </c>
    </row>
    <row r="187" spans="1:4" x14ac:dyDescent="0.25">
      <c r="A187" s="89"/>
      <c r="B187" s="33" t="s">
        <v>309</v>
      </c>
      <c r="C187" s="25" t="s">
        <v>310</v>
      </c>
      <c r="D187" s="93" t="s">
        <v>12</v>
      </c>
    </row>
    <row r="188" spans="1:4" x14ac:dyDescent="0.25">
      <c r="A188" s="89"/>
      <c r="B188" s="33" t="s">
        <v>311</v>
      </c>
      <c r="C188" s="25" t="s">
        <v>312</v>
      </c>
      <c r="D188" s="93" t="s">
        <v>12</v>
      </c>
    </row>
    <row r="189" spans="1:4" ht="30" x14ac:dyDescent="0.25">
      <c r="A189" s="89"/>
      <c r="B189" s="33" t="s">
        <v>313</v>
      </c>
      <c r="C189" s="25" t="s">
        <v>314</v>
      </c>
      <c r="D189" s="93" t="s">
        <v>12</v>
      </c>
    </row>
    <row r="190" spans="1:4" ht="30" x14ac:dyDescent="0.25">
      <c r="A190" s="89"/>
      <c r="B190" s="33" t="s">
        <v>315</v>
      </c>
      <c r="C190" s="25" t="s">
        <v>316</v>
      </c>
      <c r="D190" s="93" t="s">
        <v>12</v>
      </c>
    </row>
    <row r="191" spans="1:4" ht="45" x14ac:dyDescent="0.25">
      <c r="A191" s="89"/>
      <c r="B191" s="33" t="s">
        <v>317</v>
      </c>
      <c r="C191" s="25" t="s">
        <v>318</v>
      </c>
      <c r="D191" s="93" t="s">
        <v>12</v>
      </c>
    </row>
    <row r="192" spans="1:4" ht="30" x14ac:dyDescent="0.25">
      <c r="A192" s="89"/>
      <c r="B192" s="33" t="s">
        <v>319</v>
      </c>
      <c r="C192" s="25" t="s">
        <v>320</v>
      </c>
      <c r="D192" s="93" t="s">
        <v>12</v>
      </c>
    </row>
    <row r="193" spans="1:4" x14ac:dyDescent="0.25">
      <c r="A193" s="89"/>
      <c r="B193" s="33" t="s">
        <v>321</v>
      </c>
      <c r="C193" s="25" t="s">
        <v>322</v>
      </c>
      <c r="D193" s="93" t="s">
        <v>12</v>
      </c>
    </row>
    <row r="194" spans="1:4" ht="45" x14ac:dyDescent="0.25">
      <c r="A194" s="89"/>
      <c r="B194" s="33" t="s">
        <v>323</v>
      </c>
      <c r="C194" s="25" t="s">
        <v>324</v>
      </c>
      <c r="D194" s="93" t="s">
        <v>12</v>
      </c>
    </row>
    <row r="195" spans="1:4" ht="45" x14ac:dyDescent="0.25">
      <c r="A195" s="89"/>
      <c r="B195" s="33" t="s">
        <v>325</v>
      </c>
      <c r="C195" s="25" t="s">
        <v>326</v>
      </c>
      <c r="D195" s="93" t="s">
        <v>12</v>
      </c>
    </row>
    <row r="196" spans="1:4" x14ac:dyDescent="0.25">
      <c r="A196" s="82" t="s">
        <v>327</v>
      </c>
      <c r="B196" s="23"/>
      <c r="C196" s="24"/>
      <c r="D196" s="86"/>
    </row>
    <row r="197" spans="1:4" ht="75" x14ac:dyDescent="0.25">
      <c r="A197" s="84"/>
      <c r="B197" s="21" t="s">
        <v>328</v>
      </c>
      <c r="C197" s="25" t="s">
        <v>329</v>
      </c>
      <c r="D197" s="85" t="s">
        <v>12</v>
      </c>
    </row>
    <row r="198" spans="1:4" ht="30" x14ac:dyDescent="0.25">
      <c r="A198" s="84"/>
      <c r="B198" s="21" t="s">
        <v>330</v>
      </c>
      <c r="C198" s="25" t="s">
        <v>331</v>
      </c>
      <c r="D198" s="85" t="s">
        <v>12</v>
      </c>
    </row>
    <row r="199" spans="1:4" x14ac:dyDescent="0.25">
      <c r="A199" s="82" t="s">
        <v>332</v>
      </c>
      <c r="B199" s="23"/>
      <c r="C199" s="24"/>
      <c r="D199" s="86"/>
    </row>
    <row r="200" spans="1:4" ht="45" x14ac:dyDescent="0.25">
      <c r="A200" s="84"/>
      <c r="B200" s="21" t="s">
        <v>333</v>
      </c>
      <c r="C200" s="26" t="s">
        <v>334</v>
      </c>
      <c r="D200" s="85" t="s">
        <v>12</v>
      </c>
    </row>
    <row r="201" spans="1:4" x14ac:dyDescent="0.25">
      <c r="A201" s="87" t="s">
        <v>335</v>
      </c>
      <c r="B201" s="23"/>
      <c r="C201" s="24"/>
      <c r="D201" s="86"/>
    </row>
    <row r="202" spans="1:4" ht="90" x14ac:dyDescent="0.25">
      <c r="A202" s="88"/>
      <c r="B202" s="21" t="s">
        <v>336</v>
      </c>
      <c r="C202" s="22" t="s">
        <v>337</v>
      </c>
      <c r="D202" s="94" t="s">
        <v>338</v>
      </c>
    </row>
    <row r="203" spans="1:4" ht="90" x14ac:dyDescent="0.25">
      <c r="A203" s="88"/>
      <c r="B203" s="21" t="s">
        <v>339</v>
      </c>
      <c r="C203" s="22" t="s">
        <v>340</v>
      </c>
      <c r="D203" s="94" t="s">
        <v>341</v>
      </c>
    </row>
    <row r="204" spans="1:4" ht="90" x14ac:dyDescent="0.25">
      <c r="A204" s="88"/>
      <c r="B204" s="21" t="s">
        <v>342</v>
      </c>
      <c r="C204" s="25" t="s">
        <v>343</v>
      </c>
      <c r="D204" s="85" t="s">
        <v>344</v>
      </c>
    </row>
    <row r="205" spans="1:4" x14ac:dyDescent="0.25">
      <c r="A205" s="137" t="s">
        <v>345</v>
      </c>
      <c r="B205" s="138"/>
      <c r="C205" s="24"/>
      <c r="D205" s="86"/>
    </row>
    <row r="206" spans="1:4" ht="45" x14ac:dyDescent="0.25">
      <c r="A206" s="89"/>
      <c r="B206" s="36" t="s">
        <v>346</v>
      </c>
      <c r="C206" s="37" t="s">
        <v>347</v>
      </c>
      <c r="D206" s="93" t="s">
        <v>12</v>
      </c>
    </row>
    <row r="207" spans="1:4" ht="60" x14ac:dyDescent="0.25">
      <c r="A207" s="89"/>
      <c r="B207" s="36" t="s">
        <v>348</v>
      </c>
      <c r="C207" s="25" t="s">
        <v>349</v>
      </c>
      <c r="D207" s="93" t="s">
        <v>12</v>
      </c>
    </row>
    <row r="208" spans="1:4" ht="240" x14ac:dyDescent="0.25">
      <c r="A208" s="89"/>
      <c r="B208" s="36" t="s">
        <v>350</v>
      </c>
      <c r="C208" s="22" t="s">
        <v>351</v>
      </c>
      <c r="D208" s="95" t="s">
        <v>1306</v>
      </c>
    </row>
    <row r="209" spans="1:4" ht="45" x14ac:dyDescent="0.25">
      <c r="A209" s="89"/>
      <c r="B209" s="36" t="s">
        <v>352</v>
      </c>
      <c r="C209" s="22" t="s">
        <v>353</v>
      </c>
      <c r="D209" s="95" t="s">
        <v>354</v>
      </c>
    </row>
    <row r="210" spans="1:4" ht="75" x14ac:dyDescent="0.25">
      <c r="A210" s="89"/>
      <c r="B210" s="36" t="s">
        <v>355</v>
      </c>
      <c r="C210" s="22" t="s">
        <v>356</v>
      </c>
      <c r="D210" s="95" t="s">
        <v>357</v>
      </c>
    </row>
    <row r="211" spans="1:4" ht="225" x14ac:dyDescent="0.25">
      <c r="A211" s="89"/>
      <c r="B211" s="36" t="s">
        <v>358</v>
      </c>
      <c r="C211" s="22" t="s">
        <v>359</v>
      </c>
      <c r="D211" s="85" t="s">
        <v>360</v>
      </c>
    </row>
    <row r="212" spans="1:4" ht="210" x14ac:dyDescent="0.25">
      <c r="A212" s="89"/>
      <c r="B212" s="36" t="s">
        <v>361</v>
      </c>
      <c r="C212" s="25" t="s">
        <v>362</v>
      </c>
      <c r="D212" s="85" t="s">
        <v>363</v>
      </c>
    </row>
    <row r="213" spans="1:4" ht="45" x14ac:dyDescent="0.25">
      <c r="A213" s="89"/>
      <c r="B213" s="36" t="s">
        <v>364</v>
      </c>
      <c r="C213" s="25" t="s">
        <v>365</v>
      </c>
      <c r="D213" s="93" t="s">
        <v>12</v>
      </c>
    </row>
    <row r="214" spans="1:4" ht="60" x14ac:dyDescent="0.25">
      <c r="A214" s="89"/>
      <c r="B214" s="36" t="s">
        <v>366</v>
      </c>
      <c r="C214" s="25" t="s">
        <v>367</v>
      </c>
      <c r="D214" s="93" t="s">
        <v>12</v>
      </c>
    </row>
    <row r="215" spans="1:4" ht="60" x14ac:dyDescent="0.25">
      <c r="A215" s="89"/>
      <c r="B215" s="36" t="s">
        <v>368</v>
      </c>
      <c r="C215" s="25" t="s">
        <v>369</v>
      </c>
      <c r="D215" s="93" t="s">
        <v>12</v>
      </c>
    </row>
    <row r="216" spans="1:4" ht="75" x14ac:dyDescent="0.25">
      <c r="A216" s="89"/>
      <c r="B216" s="36" t="s">
        <v>370</v>
      </c>
      <c r="C216" s="25" t="s">
        <v>371</v>
      </c>
      <c r="D216" s="93" t="s">
        <v>12</v>
      </c>
    </row>
    <row r="217" spans="1:4" ht="45" x14ac:dyDescent="0.25">
      <c r="A217" s="89"/>
      <c r="B217" s="36" t="s">
        <v>372</v>
      </c>
      <c r="C217" s="25" t="s">
        <v>373</v>
      </c>
      <c r="D217" s="93" t="s">
        <v>12</v>
      </c>
    </row>
    <row r="218" spans="1:4" x14ac:dyDescent="0.25">
      <c r="A218" s="82" t="s">
        <v>374</v>
      </c>
      <c r="B218" s="19"/>
      <c r="C218" s="20"/>
      <c r="D218" s="83"/>
    </row>
    <row r="219" spans="1:4" x14ac:dyDescent="0.25">
      <c r="A219" s="84"/>
      <c r="B219" s="125" t="s">
        <v>250</v>
      </c>
      <c r="C219" s="126"/>
      <c r="D219" s="127"/>
    </row>
    <row r="220" spans="1:4" x14ac:dyDescent="0.25">
      <c r="A220" s="84"/>
      <c r="B220" s="21" t="s">
        <v>375</v>
      </c>
      <c r="C220" s="25" t="s">
        <v>376</v>
      </c>
      <c r="D220" s="85" t="s">
        <v>82</v>
      </c>
    </row>
    <row r="221" spans="1:4" x14ac:dyDescent="0.25">
      <c r="A221" s="84"/>
      <c r="B221" s="21"/>
      <c r="C221" s="38" t="s">
        <v>377</v>
      </c>
      <c r="D221" s="85"/>
    </row>
    <row r="222" spans="1:4" x14ac:dyDescent="0.25">
      <c r="A222" s="84"/>
      <c r="B222" s="21"/>
      <c r="C222" s="32" t="s">
        <v>378</v>
      </c>
      <c r="D222" s="85"/>
    </row>
    <row r="223" spans="1:4" x14ac:dyDescent="0.25">
      <c r="A223" s="84"/>
      <c r="B223" s="21"/>
      <c r="C223" s="25" t="s">
        <v>379</v>
      </c>
      <c r="D223" s="85"/>
    </row>
    <row r="224" spans="1:4" x14ac:dyDescent="0.25">
      <c r="A224" s="84"/>
      <c r="B224" s="21"/>
      <c r="C224" s="25" t="s">
        <v>380</v>
      </c>
      <c r="D224" s="85"/>
    </row>
    <row r="225" spans="1:4" x14ac:dyDescent="0.25">
      <c r="A225" s="84"/>
      <c r="B225" s="21"/>
      <c r="C225" s="35" t="s">
        <v>381</v>
      </c>
      <c r="D225" s="85"/>
    </row>
    <row r="226" spans="1:4" x14ac:dyDescent="0.25">
      <c r="A226" s="84"/>
      <c r="B226" s="21"/>
      <c r="C226" s="39" t="s">
        <v>382</v>
      </c>
      <c r="D226" s="85"/>
    </row>
    <row r="227" spans="1:4" x14ac:dyDescent="0.25">
      <c r="A227" s="84"/>
      <c r="B227" s="21"/>
      <c r="C227" s="25" t="s">
        <v>383</v>
      </c>
      <c r="D227" s="85"/>
    </row>
    <row r="228" spans="1:4" x14ac:dyDescent="0.25">
      <c r="A228" s="84"/>
      <c r="B228" s="21"/>
      <c r="C228" s="39" t="s">
        <v>384</v>
      </c>
      <c r="D228" s="85"/>
    </row>
    <row r="229" spans="1:4" x14ac:dyDescent="0.25">
      <c r="A229" s="84"/>
      <c r="B229" s="21"/>
      <c r="C229" s="25" t="s">
        <v>385</v>
      </c>
      <c r="D229" s="85"/>
    </row>
    <row r="230" spans="1:4" x14ac:dyDescent="0.25">
      <c r="A230" s="84"/>
      <c r="B230" s="21"/>
      <c r="C230" s="39" t="s">
        <v>386</v>
      </c>
      <c r="D230" s="85"/>
    </row>
    <row r="231" spans="1:4" x14ac:dyDescent="0.25">
      <c r="A231" s="84"/>
      <c r="B231" s="21"/>
      <c r="C231" s="25" t="s">
        <v>387</v>
      </c>
      <c r="D231" s="85"/>
    </row>
    <row r="232" spans="1:4" x14ac:dyDescent="0.25">
      <c r="A232" s="84"/>
      <c r="B232" s="21" t="s">
        <v>250</v>
      </c>
      <c r="C232" s="40" t="s">
        <v>388</v>
      </c>
      <c r="D232" s="85"/>
    </row>
    <row r="233" spans="1:4" x14ac:dyDescent="0.25">
      <c r="A233" s="84"/>
      <c r="B233" s="21"/>
      <c r="C233" s="25" t="s">
        <v>389</v>
      </c>
      <c r="D233" s="85" t="s">
        <v>82</v>
      </c>
    </row>
    <row r="234" spans="1:4" x14ac:dyDescent="0.25">
      <c r="A234" s="84"/>
      <c r="B234" s="21"/>
      <c r="C234" s="41" t="s">
        <v>390</v>
      </c>
      <c r="D234" s="85"/>
    </row>
    <row r="235" spans="1:4" x14ac:dyDescent="0.25">
      <c r="A235" s="84"/>
      <c r="B235" s="21"/>
      <c r="C235" s="39" t="s">
        <v>391</v>
      </c>
      <c r="D235" s="85"/>
    </row>
    <row r="236" spans="1:4" x14ac:dyDescent="0.25">
      <c r="A236" s="84"/>
      <c r="B236" s="21"/>
      <c r="C236" s="25" t="s">
        <v>392</v>
      </c>
      <c r="D236" s="85"/>
    </row>
    <row r="237" spans="1:4" x14ac:dyDescent="0.25">
      <c r="A237" s="84"/>
      <c r="B237" s="21"/>
      <c r="C237" s="35" t="s">
        <v>393</v>
      </c>
      <c r="D237" s="85"/>
    </row>
    <row r="238" spans="1:4" x14ac:dyDescent="0.25">
      <c r="A238" s="84"/>
      <c r="B238" s="21"/>
      <c r="C238" s="42" t="s">
        <v>394</v>
      </c>
      <c r="D238" s="85"/>
    </row>
    <row r="239" spans="1:4" x14ac:dyDescent="0.25">
      <c r="A239" s="84"/>
      <c r="B239" s="21"/>
      <c r="C239" s="42" t="s">
        <v>395</v>
      </c>
      <c r="D239" s="85"/>
    </row>
    <row r="240" spans="1:4" x14ac:dyDescent="0.25">
      <c r="A240" s="84"/>
      <c r="B240" s="21"/>
      <c r="C240" s="42" t="s">
        <v>396</v>
      </c>
      <c r="D240" s="85"/>
    </row>
    <row r="241" spans="1:4" x14ac:dyDescent="0.25">
      <c r="A241" s="84"/>
      <c r="B241" s="21"/>
      <c r="C241" s="42" t="s">
        <v>397</v>
      </c>
      <c r="D241" s="85"/>
    </row>
    <row r="242" spans="1:4" x14ac:dyDescent="0.25">
      <c r="A242" s="84"/>
      <c r="B242" s="21"/>
      <c r="C242" s="35" t="s">
        <v>398</v>
      </c>
      <c r="D242" s="85"/>
    </row>
    <row r="243" spans="1:4" x14ac:dyDescent="0.25">
      <c r="A243" s="84"/>
      <c r="B243" s="21"/>
      <c r="C243" s="39" t="s">
        <v>399</v>
      </c>
      <c r="D243" s="85"/>
    </row>
    <row r="244" spans="1:4" x14ac:dyDescent="0.25">
      <c r="A244" s="84"/>
      <c r="B244" s="21"/>
      <c r="C244" s="42" t="s">
        <v>400</v>
      </c>
      <c r="D244" s="85"/>
    </row>
    <row r="245" spans="1:4" x14ac:dyDescent="0.25">
      <c r="A245" s="84"/>
      <c r="B245" s="21" t="s">
        <v>250</v>
      </c>
      <c r="C245" s="40" t="s">
        <v>401</v>
      </c>
      <c r="D245" s="85"/>
    </row>
    <row r="246" spans="1:4" x14ac:dyDescent="0.25">
      <c r="A246" s="84"/>
      <c r="B246" s="21"/>
      <c r="C246" s="25" t="s">
        <v>402</v>
      </c>
      <c r="D246" s="85" t="s">
        <v>82</v>
      </c>
    </row>
    <row r="247" spans="1:4" x14ac:dyDescent="0.25">
      <c r="A247" s="84"/>
      <c r="B247" s="21"/>
      <c r="C247" s="41" t="s">
        <v>403</v>
      </c>
      <c r="D247" s="85"/>
    </row>
    <row r="248" spans="1:4" x14ac:dyDescent="0.25">
      <c r="A248" s="84"/>
      <c r="B248" s="21"/>
      <c r="C248" s="39" t="s">
        <v>404</v>
      </c>
      <c r="D248" s="85"/>
    </row>
    <row r="249" spans="1:4" x14ac:dyDescent="0.25">
      <c r="A249" s="84"/>
      <c r="B249" s="21"/>
      <c r="C249" s="42" t="s">
        <v>405</v>
      </c>
      <c r="D249" s="85"/>
    </row>
    <row r="250" spans="1:4" x14ac:dyDescent="0.25">
      <c r="A250" s="84"/>
      <c r="B250" s="21"/>
      <c r="C250" s="25" t="s">
        <v>406</v>
      </c>
      <c r="D250" s="85"/>
    </row>
    <row r="251" spans="1:4" x14ac:dyDescent="0.25">
      <c r="A251" s="84"/>
      <c r="B251" s="21"/>
      <c r="C251" s="35" t="s">
        <v>407</v>
      </c>
      <c r="D251" s="85"/>
    </row>
    <row r="252" spans="1:4" x14ac:dyDescent="0.25">
      <c r="A252" s="84"/>
      <c r="B252" s="21"/>
      <c r="C252" s="42" t="s">
        <v>408</v>
      </c>
      <c r="D252" s="85"/>
    </row>
    <row r="253" spans="1:4" x14ac:dyDescent="0.25">
      <c r="A253" s="84"/>
      <c r="B253" s="21"/>
      <c r="C253" s="25" t="s">
        <v>409</v>
      </c>
      <c r="D253" s="85"/>
    </row>
    <row r="254" spans="1:4" x14ac:dyDescent="0.25">
      <c r="A254" s="84"/>
      <c r="B254" s="21"/>
      <c r="C254" s="25" t="s">
        <v>410</v>
      </c>
      <c r="D254" s="85"/>
    </row>
    <row r="255" spans="1:4" x14ac:dyDescent="0.25">
      <c r="A255" s="84"/>
      <c r="B255" s="21"/>
      <c r="C255" s="25" t="s">
        <v>411</v>
      </c>
      <c r="D255" s="85"/>
    </row>
    <row r="256" spans="1:4" x14ac:dyDescent="0.25">
      <c r="A256" s="84"/>
      <c r="B256" s="21"/>
      <c r="C256" s="42" t="s">
        <v>412</v>
      </c>
      <c r="D256" s="85"/>
    </row>
    <row r="257" spans="1:8" x14ac:dyDescent="0.25">
      <c r="A257" s="84"/>
      <c r="B257" s="21"/>
      <c r="C257" s="42" t="s">
        <v>413</v>
      </c>
      <c r="D257" s="85"/>
    </row>
    <row r="258" spans="1:8" x14ac:dyDescent="0.25">
      <c r="A258" s="84"/>
      <c r="B258" s="21" t="s">
        <v>250</v>
      </c>
      <c r="C258" s="35" t="s">
        <v>414</v>
      </c>
      <c r="D258" s="85"/>
    </row>
    <row r="259" spans="1:8" x14ac:dyDescent="0.25">
      <c r="A259" s="84"/>
      <c r="B259" s="21"/>
      <c r="C259" s="32" t="s">
        <v>415</v>
      </c>
      <c r="D259" s="85"/>
    </row>
    <row r="260" spans="1:8" x14ac:dyDescent="0.25">
      <c r="A260" s="84"/>
      <c r="B260" s="21"/>
      <c r="C260" s="43" t="s">
        <v>416</v>
      </c>
      <c r="D260" s="85"/>
    </row>
    <row r="261" spans="1:8" x14ac:dyDescent="0.25">
      <c r="A261" s="84"/>
      <c r="B261" s="21"/>
      <c r="C261" s="32" t="s">
        <v>417</v>
      </c>
      <c r="D261" s="85"/>
    </row>
    <row r="262" spans="1:8" x14ac:dyDescent="0.25">
      <c r="A262" s="84"/>
      <c r="B262" s="21"/>
      <c r="C262" s="25" t="s">
        <v>418</v>
      </c>
      <c r="D262" s="85"/>
    </row>
    <row r="263" spans="1:8" x14ac:dyDescent="0.25">
      <c r="A263" s="84"/>
      <c r="B263" s="21"/>
      <c r="C263" s="35" t="s">
        <v>419</v>
      </c>
      <c r="D263" s="85"/>
    </row>
    <row r="264" spans="1:8" x14ac:dyDescent="0.25">
      <c r="A264" s="84"/>
      <c r="B264" s="21"/>
      <c r="C264" s="42" t="s">
        <v>420</v>
      </c>
      <c r="D264" s="85"/>
    </row>
    <row r="265" spans="1:8" x14ac:dyDescent="0.25">
      <c r="A265" s="84"/>
      <c r="B265" s="21"/>
      <c r="C265" s="42" t="s">
        <v>421</v>
      </c>
      <c r="D265" s="85"/>
    </row>
    <row r="266" spans="1:8" x14ac:dyDescent="0.25">
      <c r="A266" s="84"/>
      <c r="B266" s="21"/>
      <c r="C266" s="44" t="s">
        <v>422</v>
      </c>
      <c r="D266" s="85"/>
    </row>
    <row r="267" spans="1:8" x14ac:dyDescent="0.25">
      <c r="A267" s="84"/>
      <c r="B267" s="21"/>
      <c r="C267" s="45" t="s">
        <v>423</v>
      </c>
      <c r="D267" s="85" t="s">
        <v>424</v>
      </c>
      <c r="G267" s="101"/>
    </row>
    <row r="268" spans="1:8" x14ac:dyDescent="0.25">
      <c r="A268" s="84"/>
      <c r="B268" s="21"/>
      <c r="C268" s="45" t="s">
        <v>425</v>
      </c>
      <c r="D268" s="85" t="s">
        <v>426</v>
      </c>
      <c r="G268" s="100"/>
      <c r="H268" s="101"/>
    </row>
    <row r="269" spans="1:8" x14ac:dyDescent="0.25">
      <c r="A269" s="84"/>
      <c r="B269" s="125" t="s">
        <v>250</v>
      </c>
      <c r="C269" s="126"/>
      <c r="D269" s="127"/>
      <c r="G269" s="100"/>
      <c r="H269" s="101"/>
    </row>
    <row r="270" spans="1:8" x14ac:dyDescent="0.25">
      <c r="A270" s="84"/>
      <c r="B270" s="21" t="s">
        <v>427</v>
      </c>
      <c r="C270" s="22" t="s">
        <v>428</v>
      </c>
      <c r="D270" s="85"/>
    </row>
    <row r="271" spans="1:8" x14ac:dyDescent="0.25">
      <c r="A271" s="84"/>
      <c r="B271" s="21"/>
      <c r="C271" s="41" t="s">
        <v>429</v>
      </c>
      <c r="D271" s="85"/>
    </row>
    <row r="272" spans="1:8" x14ac:dyDescent="0.25">
      <c r="A272" s="84"/>
      <c r="B272" s="21"/>
      <c r="C272" s="46" t="s">
        <v>430</v>
      </c>
      <c r="D272" s="85"/>
    </row>
    <row r="273" spans="1:4" x14ac:dyDescent="0.25">
      <c r="A273" s="84"/>
      <c r="B273" s="21"/>
      <c r="C273" s="22" t="s">
        <v>431</v>
      </c>
      <c r="D273" s="85"/>
    </row>
    <row r="274" spans="1:4" x14ac:dyDescent="0.25">
      <c r="A274" s="84"/>
      <c r="B274" s="21" t="s">
        <v>250</v>
      </c>
      <c r="C274" s="40" t="s">
        <v>432</v>
      </c>
      <c r="D274" s="85"/>
    </row>
    <row r="275" spans="1:4" x14ac:dyDescent="0.25">
      <c r="A275" s="84"/>
      <c r="B275" s="21"/>
      <c r="C275" s="22" t="s">
        <v>433</v>
      </c>
      <c r="D275" s="85" t="s">
        <v>82</v>
      </c>
    </row>
    <row r="276" spans="1:4" x14ac:dyDescent="0.25">
      <c r="A276" s="84"/>
      <c r="B276" s="21"/>
      <c r="C276" s="22" t="s">
        <v>434</v>
      </c>
      <c r="D276" s="85"/>
    </row>
    <row r="277" spans="1:4" x14ac:dyDescent="0.25">
      <c r="A277" s="84"/>
      <c r="B277" s="21"/>
      <c r="C277" s="22" t="s">
        <v>435</v>
      </c>
      <c r="D277" s="85"/>
    </row>
    <row r="278" spans="1:4" x14ac:dyDescent="0.25">
      <c r="A278" s="84"/>
      <c r="B278" s="21"/>
      <c r="C278" s="46" t="s">
        <v>436</v>
      </c>
      <c r="D278" s="85"/>
    </row>
    <row r="279" spans="1:4" x14ac:dyDescent="0.25">
      <c r="A279" s="84"/>
      <c r="B279" s="21"/>
      <c r="C279" s="46" t="s">
        <v>437</v>
      </c>
      <c r="D279" s="85"/>
    </row>
    <row r="280" spans="1:4" x14ac:dyDescent="0.25">
      <c r="A280" s="84"/>
      <c r="B280" s="21"/>
      <c r="C280" s="46" t="s">
        <v>438</v>
      </c>
      <c r="D280" s="85"/>
    </row>
    <row r="281" spans="1:4" x14ac:dyDescent="0.25">
      <c r="A281" s="84"/>
      <c r="B281" s="21"/>
      <c r="C281" s="22" t="s">
        <v>439</v>
      </c>
      <c r="D281" s="85"/>
    </row>
    <row r="282" spans="1:4" x14ac:dyDescent="0.25">
      <c r="A282" s="84"/>
      <c r="B282" s="21"/>
      <c r="C282" s="22" t="s">
        <v>440</v>
      </c>
      <c r="D282" s="85"/>
    </row>
    <row r="283" spans="1:4" x14ac:dyDescent="0.25">
      <c r="A283" s="84"/>
      <c r="B283" s="21"/>
      <c r="C283" s="22" t="s">
        <v>441</v>
      </c>
      <c r="D283" s="85"/>
    </row>
    <row r="284" spans="1:4" x14ac:dyDescent="0.25">
      <c r="A284" s="82" t="s">
        <v>442</v>
      </c>
      <c r="B284" s="19"/>
      <c r="C284" s="20"/>
      <c r="D284" s="83"/>
    </row>
    <row r="285" spans="1:4" x14ac:dyDescent="0.25">
      <c r="A285" s="84"/>
      <c r="B285" s="21" t="s">
        <v>75</v>
      </c>
      <c r="C285" s="21" t="s">
        <v>443</v>
      </c>
      <c r="D285" s="85"/>
    </row>
    <row r="286" spans="1:4" x14ac:dyDescent="0.25">
      <c r="A286" s="84"/>
      <c r="B286" s="21" t="s">
        <v>444</v>
      </c>
      <c r="C286" s="47" t="s">
        <v>445</v>
      </c>
      <c r="D286" s="85"/>
    </row>
    <row r="287" spans="1:4" ht="14.25" customHeight="1" x14ac:dyDescent="0.25">
      <c r="A287" s="84"/>
      <c r="B287" s="21"/>
      <c r="C287" s="21" t="s">
        <v>446</v>
      </c>
      <c r="D287" s="85" t="s">
        <v>82</v>
      </c>
    </row>
    <row r="288" spans="1:4" x14ac:dyDescent="0.25">
      <c r="A288" s="84"/>
      <c r="B288" s="21" t="s">
        <v>444</v>
      </c>
      <c r="C288" s="48" t="s">
        <v>447</v>
      </c>
      <c r="D288" s="85"/>
    </row>
    <row r="289" spans="1:4" x14ac:dyDescent="0.25">
      <c r="A289" s="84"/>
      <c r="B289" s="21"/>
      <c r="C289" s="21" t="s">
        <v>448</v>
      </c>
      <c r="D289" s="85" t="s">
        <v>82</v>
      </c>
    </row>
    <row r="290" spans="1:4" x14ac:dyDescent="0.25">
      <c r="A290" s="84"/>
      <c r="B290" s="21" t="s">
        <v>444</v>
      </c>
      <c r="C290" s="48" t="s">
        <v>449</v>
      </c>
      <c r="D290" s="85"/>
    </row>
    <row r="291" spans="1:4" x14ac:dyDescent="0.25">
      <c r="A291" s="84"/>
      <c r="B291" s="21"/>
      <c r="C291" s="42" t="s">
        <v>450</v>
      </c>
      <c r="D291" s="85"/>
    </row>
    <row r="292" spans="1:4" x14ac:dyDescent="0.25">
      <c r="A292" s="84"/>
      <c r="B292" s="21"/>
      <c r="C292" s="42" t="s">
        <v>451</v>
      </c>
      <c r="D292" s="85"/>
    </row>
    <row r="293" spans="1:4" x14ac:dyDescent="0.25">
      <c r="A293" s="84"/>
      <c r="B293" s="21"/>
      <c r="C293" s="35" t="s">
        <v>452</v>
      </c>
      <c r="D293" s="85"/>
    </row>
    <row r="294" spans="1:4" x14ac:dyDescent="0.25">
      <c r="A294" s="84"/>
      <c r="B294" s="21"/>
      <c r="C294" s="49" t="s">
        <v>453</v>
      </c>
      <c r="D294" s="85" t="s">
        <v>454</v>
      </c>
    </row>
    <row r="295" spans="1:4" x14ac:dyDescent="0.25">
      <c r="A295" s="84"/>
      <c r="B295" s="21"/>
      <c r="C295" s="50" t="s">
        <v>455</v>
      </c>
      <c r="D295" s="85"/>
    </row>
    <row r="296" spans="1:4" x14ac:dyDescent="0.25">
      <c r="A296" s="84"/>
      <c r="B296" s="21"/>
      <c r="C296" s="49" t="s">
        <v>456</v>
      </c>
      <c r="D296" s="85" t="s">
        <v>457</v>
      </c>
    </row>
    <row r="297" spans="1:4" x14ac:dyDescent="0.25">
      <c r="A297" s="84"/>
      <c r="B297" s="21"/>
      <c r="C297" s="50" t="s">
        <v>458</v>
      </c>
      <c r="D297" s="85"/>
    </row>
    <row r="298" spans="1:4" hidden="1" x14ac:dyDescent="0.25">
      <c r="A298" s="84"/>
      <c r="B298" s="21"/>
      <c r="C298" s="49" t="s">
        <v>459</v>
      </c>
      <c r="D298" s="85"/>
    </row>
    <row r="299" spans="1:4" hidden="1" x14ac:dyDescent="0.25">
      <c r="A299" s="84"/>
      <c r="B299" s="21"/>
      <c r="C299" s="50" t="s">
        <v>460</v>
      </c>
      <c r="D299" s="85"/>
    </row>
    <row r="300" spans="1:4" hidden="1" x14ac:dyDescent="0.25">
      <c r="A300" s="84"/>
      <c r="B300" s="21"/>
      <c r="C300" s="51" t="s">
        <v>461</v>
      </c>
      <c r="D300" s="85"/>
    </row>
    <row r="301" spans="1:4" hidden="1" x14ac:dyDescent="0.25">
      <c r="A301" s="84"/>
      <c r="B301" s="21"/>
      <c r="C301" s="51" t="s">
        <v>462</v>
      </c>
      <c r="D301" s="85"/>
    </row>
    <row r="302" spans="1:4" hidden="1" x14ac:dyDescent="0.25">
      <c r="A302" s="84"/>
      <c r="B302" s="21"/>
      <c r="C302" s="52" t="s">
        <v>463</v>
      </c>
      <c r="D302" s="85"/>
    </row>
    <row r="303" spans="1:4" hidden="1" x14ac:dyDescent="0.25">
      <c r="A303" s="84"/>
      <c r="B303" s="21"/>
      <c r="C303" s="50" t="s">
        <v>464</v>
      </c>
      <c r="D303" s="85"/>
    </row>
    <row r="304" spans="1:4" hidden="1" x14ac:dyDescent="0.25">
      <c r="A304" s="84"/>
      <c r="B304" s="21"/>
      <c r="C304" s="53" t="s">
        <v>465</v>
      </c>
      <c r="D304" s="85"/>
    </row>
    <row r="305" spans="1:7" hidden="1" x14ac:dyDescent="0.25">
      <c r="A305" s="84"/>
      <c r="B305" s="21"/>
      <c r="C305" s="25" t="s">
        <v>466</v>
      </c>
      <c r="D305" s="85"/>
    </row>
    <row r="306" spans="1:7" x14ac:dyDescent="0.25">
      <c r="A306" s="84"/>
      <c r="B306" s="21" t="s">
        <v>444</v>
      </c>
      <c r="C306" s="40" t="s">
        <v>467</v>
      </c>
      <c r="D306" s="85"/>
    </row>
    <row r="307" spans="1:7" x14ac:dyDescent="0.25">
      <c r="A307" s="84"/>
      <c r="B307" s="21"/>
      <c r="C307" s="25" t="s">
        <v>468</v>
      </c>
      <c r="D307" s="85"/>
    </row>
    <row r="308" spans="1:7" x14ac:dyDescent="0.25">
      <c r="A308" s="84"/>
      <c r="B308" s="21"/>
      <c r="C308" s="42" t="s">
        <v>469</v>
      </c>
      <c r="D308" s="85"/>
    </row>
    <row r="309" spans="1:7" x14ac:dyDescent="0.25">
      <c r="A309" s="84"/>
      <c r="B309" s="21"/>
      <c r="C309" s="75" t="s">
        <v>470</v>
      </c>
      <c r="D309" s="85"/>
    </row>
    <row r="310" spans="1:7" x14ac:dyDescent="0.25">
      <c r="A310" s="84"/>
      <c r="B310" s="21"/>
      <c r="C310" s="42" t="s">
        <v>471</v>
      </c>
      <c r="D310" s="85"/>
    </row>
    <row r="311" spans="1:7" ht="12.75" customHeight="1" x14ac:dyDescent="0.25">
      <c r="A311" s="84"/>
      <c r="B311" s="21"/>
      <c r="C311" s="22" t="s">
        <v>472</v>
      </c>
      <c r="D311" s="85"/>
    </row>
    <row r="312" spans="1:7" x14ac:dyDescent="0.25">
      <c r="A312" s="84"/>
      <c r="B312" s="21"/>
      <c r="C312" s="42" t="s">
        <v>473</v>
      </c>
      <c r="D312" s="85"/>
      <c r="E312"/>
      <c r="F312"/>
      <c r="G312"/>
    </row>
    <row r="313" spans="1:7" x14ac:dyDescent="0.25">
      <c r="A313" s="84"/>
      <c r="B313" s="21"/>
      <c r="C313" s="42" t="s">
        <v>474</v>
      </c>
      <c r="D313" s="85"/>
      <c r="E313"/>
      <c r="F313"/>
      <c r="G313"/>
    </row>
    <row r="314" spans="1:7" x14ac:dyDescent="0.25">
      <c r="A314" s="84"/>
      <c r="B314" s="21"/>
      <c r="C314" s="42" t="s">
        <v>475</v>
      </c>
      <c r="D314" s="85"/>
      <c r="E314"/>
      <c r="F314"/>
      <c r="G314"/>
    </row>
    <row r="315" spans="1:7" ht="12.75" customHeight="1" x14ac:dyDescent="0.25">
      <c r="A315" s="84"/>
      <c r="B315" s="21"/>
      <c r="C315" s="42" t="s">
        <v>476</v>
      </c>
      <c r="D315" s="85"/>
      <c r="E315"/>
      <c r="F315"/>
      <c r="G315"/>
    </row>
    <row r="316" spans="1:7" x14ac:dyDescent="0.25">
      <c r="A316" s="84"/>
      <c r="B316" s="21"/>
      <c r="C316" s="42" t="s">
        <v>477</v>
      </c>
      <c r="D316" s="85"/>
      <c r="E316"/>
      <c r="F316"/>
      <c r="G316"/>
    </row>
    <row r="317" spans="1:7" x14ac:dyDescent="0.25">
      <c r="A317" s="84"/>
      <c r="B317" s="21"/>
      <c r="C317" s="42" t="s">
        <v>478</v>
      </c>
      <c r="D317" s="85"/>
      <c r="E317"/>
      <c r="F317"/>
      <c r="G317"/>
    </row>
    <row r="318" spans="1:7" x14ac:dyDescent="0.25">
      <c r="A318" s="84"/>
      <c r="B318" s="21"/>
      <c r="C318" s="42" t="s">
        <v>479</v>
      </c>
      <c r="D318" s="85"/>
      <c r="E318"/>
      <c r="F318"/>
      <c r="G318"/>
    </row>
    <row r="319" spans="1:7" x14ac:dyDescent="0.25">
      <c r="A319" s="84"/>
      <c r="B319" s="21"/>
      <c r="C319" s="42" t="s">
        <v>480</v>
      </c>
      <c r="D319" s="85"/>
      <c r="E319"/>
      <c r="F319"/>
      <c r="G319"/>
    </row>
    <row r="320" spans="1:7" x14ac:dyDescent="0.25">
      <c r="A320" s="84"/>
      <c r="B320" s="21"/>
      <c r="C320" s="42" t="s">
        <v>481</v>
      </c>
      <c r="D320" s="85"/>
      <c r="E320"/>
      <c r="F320"/>
      <c r="G320"/>
    </row>
    <row r="321" spans="1:7" x14ac:dyDescent="0.25">
      <c r="A321" s="84"/>
      <c r="B321" s="21"/>
      <c r="C321" s="42" t="s">
        <v>482</v>
      </c>
      <c r="D321" s="85"/>
      <c r="E321"/>
      <c r="F321"/>
      <c r="G321"/>
    </row>
    <row r="322" spans="1:7" x14ac:dyDescent="0.25">
      <c r="A322" s="84"/>
      <c r="B322" s="21"/>
      <c r="C322" s="42" t="s">
        <v>483</v>
      </c>
      <c r="D322" s="85"/>
    </row>
    <row r="323" spans="1:7" x14ac:dyDescent="0.25">
      <c r="A323" s="84"/>
      <c r="B323" s="21"/>
      <c r="C323" s="42" t="s">
        <v>484</v>
      </c>
      <c r="D323" s="85"/>
    </row>
    <row r="324" spans="1:7" x14ac:dyDescent="0.25">
      <c r="A324" s="84"/>
      <c r="B324" s="21"/>
      <c r="C324" s="42" t="s">
        <v>485</v>
      </c>
      <c r="D324" s="85"/>
    </row>
    <row r="325" spans="1:7" x14ac:dyDescent="0.25">
      <c r="A325" s="84"/>
      <c r="B325" s="21"/>
      <c r="C325" s="42" t="s">
        <v>486</v>
      </c>
      <c r="D325" s="85"/>
    </row>
    <row r="326" spans="1:7" x14ac:dyDescent="0.25">
      <c r="A326" s="84"/>
      <c r="B326" s="21"/>
      <c r="C326" s="42" t="s">
        <v>487</v>
      </c>
      <c r="D326" s="85"/>
    </row>
    <row r="327" spans="1:7" x14ac:dyDescent="0.25">
      <c r="A327" s="84"/>
      <c r="B327" s="21"/>
      <c r="C327" s="42" t="s">
        <v>488</v>
      </c>
      <c r="D327" s="85"/>
    </row>
    <row r="328" spans="1:7" x14ac:dyDescent="0.25">
      <c r="A328" s="84"/>
      <c r="B328" s="21"/>
      <c r="C328" s="42" t="s">
        <v>489</v>
      </c>
      <c r="D328" s="85"/>
    </row>
    <row r="329" spans="1:7" x14ac:dyDescent="0.25">
      <c r="A329" s="84"/>
      <c r="B329" s="21"/>
      <c r="C329" s="35" t="s">
        <v>490</v>
      </c>
      <c r="D329" s="85"/>
    </row>
    <row r="330" spans="1:7" x14ac:dyDescent="0.25">
      <c r="A330" s="84"/>
      <c r="B330" s="21"/>
      <c r="C330" s="42" t="s">
        <v>491</v>
      </c>
      <c r="D330" s="85"/>
    </row>
    <row r="331" spans="1:7" x14ac:dyDescent="0.25">
      <c r="A331" s="84"/>
      <c r="B331" s="21"/>
      <c r="C331" s="42" t="s">
        <v>492</v>
      </c>
      <c r="D331" s="85"/>
    </row>
    <row r="332" spans="1:7" x14ac:dyDescent="0.25">
      <c r="A332" s="84"/>
      <c r="B332" s="21"/>
      <c r="C332" s="42" t="s">
        <v>493</v>
      </c>
      <c r="D332" s="85"/>
    </row>
    <row r="333" spans="1:7" x14ac:dyDescent="0.25">
      <c r="A333" s="84"/>
      <c r="B333" s="21"/>
      <c r="C333" s="42" t="s">
        <v>494</v>
      </c>
      <c r="D333" s="85"/>
    </row>
    <row r="334" spans="1:7" x14ac:dyDescent="0.25">
      <c r="A334" s="84"/>
      <c r="B334" s="21"/>
      <c r="C334" s="42" t="s">
        <v>495</v>
      </c>
      <c r="D334" s="85"/>
    </row>
    <row r="335" spans="1:7" x14ac:dyDescent="0.25">
      <c r="A335" s="84"/>
      <c r="B335" s="21"/>
      <c r="C335" s="75" t="s">
        <v>496</v>
      </c>
      <c r="D335" s="85"/>
    </row>
    <row r="336" spans="1:7" x14ac:dyDescent="0.25">
      <c r="A336" s="84"/>
      <c r="B336" s="21"/>
      <c r="C336" s="42" t="s">
        <v>497</v>
      </c>
      <c r="D336" s="85"/>
    </row>
    <row r="337" spans="1:4" x14ac:dyDescent="0.25">
      <c r="A337" s="84"/>
      <c r="B337" s="21"/>
      <c r="C337" s="42" t="s">
        <v>498</v>
      </c>
      <c r="D337" s="85"/>
    </row>
    <row r="338" spans="1:4" x14ac:dyDescent="0.25">
      <c r="A338" s="84"/>
      <c r="B338" s="21"/>
      <c r="C338" s="42" t="s">
        <v>499</v>
      </c>
      <c r="D338" s="85"/>
    </row>
    <row r="339" spans="1:4" x14ac:dyDescent="0.25">
      <c r="A339" s="84"/>
      <c r="B339" s="21"/>
      <c r="C339" s="42" t="s">
        <v>500</v>
      </c>
      <c r="D339" s="85"/>
    </row>
    <row r="340" spans="1:4" x14ac:dyDescent="0.25">
      <c r="A340" s="82" t="s">
        <v>501</v>
      </c>
      <c r="B340" s="23"/>
      <c r="C340" s="24"/>
      <c r="D340" s="86"/>
    </row>
    <row r="341" spans="1:4" x14ac:dyDescent="0.25">
      <c r="A341" s="84"/>
      <c r="B341" s="125" t="s">
        <v>502</v>
      </c>
      <c r="C341" s="126"/>
      <c r="D341" s="127"/>
    </row>
    <row r="342" spans="1:4" x14ac:dyDescent="0.25">
      <c r="A342" s="84"/>
      <c r="B342" s="21" t="s">
        <v>503</v>
      </c>
      <c r="C342" s="25" t="s">
        <v>504</v>
      </c>
      <c r="D342" s="85" t="s">
        <v>12</v>
      </c>
    </row>
    <row r="343" spans="1:4" ht="30" x14ac:dyDescent="0.25">
      <c r="A343" s="84"/>
      <c r="B343" s="21" t="s">
        <v>505</v>
      </c>
      <c r="C343" s="25" t="s">
        <v>506</v>
      </c>
      <c r="D343" s="85" t="s">
        <v>82</v>
      </c>
    </row>
    <row r="344" spans="1:4" ht="30" x14ac:dyDescent="0.25">
      <c r="A344" s="84"/>
      <c r="B344" s="21" t="s">
        <v>507</v>
      </c>
      <c r="C344" s="25" t="s">
        <v>508</v>
      </c>
      <c r="D344" s="85" t="s">
        <v>82</v>
      </c>
    </row>
    <row r="345" spans="1:4" ht="30" x14ac:dyDescent="0.25">
      <c r="A345" s="84"/>
      <c r="B345" s="21" t="s">
        <v>509</v>
      </c>
      <c r="C345" s="25" t="s">
        <v>510</v>
      </c>
      <c r="D345" s="85" t="s">
        <v>82</v>
      </c>
    </row>
    <row r="346" spans="1:4" ht="30" x14ac:dyDescent="0.25">
      <c r="A346" s="84"/>
      <c r="B346" s="21" t="s">
        <v>511</v>
      </c>
      <c r="C346" s="25" t="s">
        <v>512</v>
      </c>
      <c r="D346" s="85" t="s">
        <v>82</v>
      </c>
    </row>
    <row r="347" spans="1:4" x14ac:dyDescent="0.25">
      <c r="A347" s="84"/>
      <c r="B347" s="21" t="s">
        <v>513</v>
      </c>
      <c r="C347" s="25" t="s">
        <v>514</v>
      </c>
      <c r="D347" s="85" t="s">
        <v>12</v>
      </c>
    </row>
    <row r="348" spans="1:4" x14ac:dyDescent="0.25">
      <c r="A348" s="84"/>
      <c r="B348" s="21" t="s">
        <v>515</v>
      </c>
      <c r="C348" s="25" t="s">
        <v>516</v>
      </c>
      <c r="D348" s="85" t="s">
        <v>12</v>
      </c>
    </row>
    <row r="349" spans="1:4" x14ac:dyDescent="0.25">
      <c r="A349" s="84"/>
      <c r="B349" s="21" t="s">
        <v>517</v>
      </c>
      <c r="C349" s="25" t="s">
        <v>518</v>
      </c>
      <c r="D349" s="85" t="s">
        <v>12</v>
      </c>
    </row>
    <row r="350" spans="1:4" x14ac:dyDescent="0.25">
      <c r="A350" s="84"/>
      <c r="B350" s="21" t="s">
        <v>519</v>
      </c>
      <c r="C350" s="25" t="s">
        <v>520</v>
      </c>
      <c r="D350" s="85" t="s">
        <v>12</v>
      </c>
    </row>
    <row r="351" spans="1:4" x14ac:dyDescent="0.25">
      <c r="A351" s="84"/>
      <c r="B351" s="21" t="s">
        <v>521</v>
      </c>
      <c r="C351" s="25" t="s">
        <v>522</v>
      </c>
      <c r="D351" s="85" t="s">
        <v>12</v>
      </c>
    </row>
    <row r="352" spans="1:4" x14ac:dyDescent="0.25">
      <c r="A352" s="82" t="s">
        <v>523</v>
      </c>
      <c r="B352" s="23"/>
      <c r="C352" s="24"/>
      <c r="D352" s="86"/>
    </row>
    <row r="353" spans="1:4" ht="75" x14ac:dyDescent="0.25">
      <c r="A353" s="84"/>
      <c r="B353" s="21" t="s">
        <v>524</v>
      </c>
      <c r="C353" s="25" t="s">
        <v>525</v>
      </c>
      <c r="D353" s="85" t="s">
        <v>526</v>
      </c>
    </row>
    <row r="354" spans="1:4" x14ac:dyDescent="0.25">
      <c r="A354" s="87" t="s">
        <v>527</v>
      </c>
      <c r="B354" s="23"/>
      <c r="C354" s="24"/>
      <c r="D354" s="86"/>
    </row>
    <row r="355" spans="1:4" ht="90" x14ac:dyDescent="0.25">
      <c r="A355" s="88"/>
      <c r="B355" s="21" t="s">
        <v>528</v>
      </c>
      <c r="C355" s="54" t="s">
        <v>529</v>
      </c>
      <c r="D355" s="96" t="s">
        <v>530</v>
      </c>
    </row>
    <row r="356" spans="1:4" x14ac:dyDescent="0.25">
      <c r="A356" s="82" t="s">
        <v>531</v>
      </c>
      <c r="B356" s="23"/>
      <c r="C356" s="24"/>
      <c r="D356" s="86"/>
    </row>
    <row r="357" spans="1:4" ht="60" x14ac:dyDescent="0.25">
      <c r="A357" s="88"/>
      <c r="B357" s="55" t="s">
        <v>532</v>
      </c>
      <c r="C357" s="27" t="s">
        <v>533</v>
      </c>
      <c r="D357" s="85" t="s">
        <v>12</v>
      </c>
    </row>
    <row r="358" spans="1:4" ht="30" x14ac:dyDescent="0.25">
      <c r="A358" s="88"/>
      <c r="B358" s="55" t="s">
        <v>534</v>
      </c>
      <c r="C358" s="27" t="s">
        <v>535</v>
      </c>
      <c r="D358" s="85" t="s">
        <v>12</v>
      </c>
    </row>
    <row r="359" spans="1:4" ht="45.75" thickBot="1" x14ac:dyDescent="0.3">
      <c r="A359" s="115"/>
      <c r="B359" s="110" t="s">
        <v>536</v>
      </c>
      <c r="C359" s="111" t="s">
        <v>537</v>
      </c>
      <c r="D359" s="112" t="s">
        <v>12</v>
      </c>
    </row>
    <row r="360" spans="1:4" ht="15.75" thickBot="1" x14ac:dyDescent="0.3">
      <c r="A360" s="124" t="s">
        <v>538</v>
      </c>
      <c r="B360" s="123"/>
      <c r="C360" s="119"/>
      <c r="D360" s="117"/>
    </row>
    <row r="361" spans="1:4" x14ac:dyDescent="0.25">
      <c r="A361" s="120">
        <v>1</v>
      </c>
      <c r="B361" s="113" t="s">
        <v>539</v>
      </c>
      <c r="C361" s="118"/>
      <c r="D361" s="114"/>
    </row>
    <row r="362" spans="1:4" ht="29.25" x14ac:dyDescent="0.25">
      <c r="A362" s="121">
        <v>2</v>
      </c>
      <c r="B362" s="103" t="s">
        <v>540</v>
      </c>
      <c r="C362" s="56"/>
      <c r="D362" s="93"/>
    </row>
    <row r="363" spans="1:4" ht="30" x14ac:dyDescent="0.25">
      <c r="A363" s="121">
        <v>3</v>
      </c>
      <c r="B363" s="56" t="s">
        <v>541</v>
      </c>
      <c r="C363" s="56"/>
      <c r="D363" s="93"/>
    </row>
    <row r="364" spans="1:4" x14ac:dyDescent="0.25">
      <c r="A364" s="121">
        <v>4</v>
      </c>
      <c r="B364" s="56" t="s">
        <v>542</v>
      </c>
      <c r="C364" s="56"/>
      <c r="D364" s="93"/>
    </row>
    <row r="365" spans="1:4" x14ac:dyDescent="0.25">
      <c r="A365" s="121">
        <v>5</v>
      </c>
      <c r="B365" s="56" t="s">
        <v>543</v>
      </c>
      <c r="C365" s="56"/>
      <c r="D365" s="93"/>
    </row>
    <row r="366" spans="1:4" x14ac:dyDescent="0.25">
      <c r="A366" s="121">
        <v>6</v>
      </c>
      <c r="B366" s="56" t="s">
        <v>544</v>
      </c>
      <c r="C366" s="56"/>
      <c r="D366" s="93"/>
    </row>
    <row r="367" spans="1:4" ht="30" x14ac:dyDescent="0.25">
      <c r="A367" s="121">
        <v>7</v>
      </c>
      <c r="B367" s="56" t="s">
        <v>545</v>
      </c>
      <c r="C367" s="56"/>
      <c r="D367" s="93"/>
    </row>
    <row r="368" spans="1:4" ht="30" x14ac:dyDescent="0.25">
      <c r="A368" s="121">
        <v>8</v>
      </c>
      <c r="B368" s="56" t="s">
        <v>546</v>
      </c>
      <c r="C368" s="56"/>
      <c r="D368" s="93"/>
    </row>
    <row r="369" spans="1:4" ht="30.75" thickBot="1" x14ac:dyDescent="0.3">
      <c r="A369" s="122">
        <v>9</v>
      </c>
      <c r="B369" s="116" t="s">
        <v>547</v>
      </c>
      <c r="C369" s="116"/>
      <c r="D369" s="97"/>
    </row>
    <row r="370" spans="1:4" x14ac:dyDescent="0.25">
      <c r="A370" s="12"/>
      <c r="B370" s="3"/>
      <c r="C370" s="3"/>
      <c r="D370" s="7"/>
    </row>
    <row r="371" spans="1:4" x14ac:dyDescent="0.25">
      <c r="A371" s="12"/>
      <c r="B371" s="3"/>
      <c r="C371" s="3"/>
      <c r="D371" s="7"/>
    </row>
    <row r="372" spans="1:4" x14ac:dyDescent="0.25">
      <c r="A372" s="12"/>
      <c r="B372" s="3"/>
      <c r="C372" s="3"/>
      <c r="D372" s="7"/>
    </row>
    <row r="373" spans="1:4" x14ac:dyDescent="0.25">
      <c r="A373" s="12"/>
      <c r="B373" s="3"/>
      <c r="C373" s="3"/>
      <c r="D373" s="7"/>
    </row>
    <row r="374" spans="1:4" x14ac:dyDescent="0.25">
      <c r="A374" s="12"/>
      <c r="B374" s="3"/>
      <c r="C374" s="3"/>
      <c r="D374" s="7"/>
    </row>
    <row r="375" spans="1:4" x14ac:dyDescent="0.25">
      <c r="A375" s="12"/>
      <c r="B375" s="3"/>
      <c r="C375" s="3"/>
      <c r="D375" s="7"/>
    </row>
  </sheetData>
  <mergeCells count="28">
    <mergeCell ref="B74:D74"/>
    <mergeCell ref="B75:D75"/>
    <mergeCell ref="A1:D1"/>
    <mergeCell ref="B62:D62"/>
    <mergeCell ref="C64:D64"/>
    <mergeCell ref="B72:D72"/>
    <mergeCell ref="B73:D73"/>
    <mergeCell ref="B82:D82"/>
    <mergeCell ref="B98:D98"/>
    <mergeCell ref="B101:D101"/>
    <mergeCell ref="B106:D106"/>
    <mergeCell ref="B127:D127"/>
    <mergeCell ref="B128:D128"/>
    <mergeCell ref="B132:D132"/>
    <mergeCell ref="B137:D137"/>
    <mergeCell ref="B142:D142"/>
    <mergeCell ref="B145:D145"/>
    <mergeCell ref="B219:D219"/>
    <mergeCell ref="B269:D269"/>
    <mergeCell ref="B341:D341"/>
    <mergeCell ref="B152:D152"/>
    <mergeCell ref="B155:D155"/>
    <mergeCell ref="B156:D156"/>
    <mergeCell ref="B159:D159"/>
    <mergeCell ref="B180:D180"/>
    <mergeCell ref="B175:D175"/>
    <mergeCell ref="B176:D176"/>
    <mergeCell ref="A205:B205"/>
  </mergeCells>
  <hyperlinks>
    <hyperlink ref="C294" r:id="rId1"/>
    <hyperlink ref="C296" r:id="rId2"/>
    <hyperlink ref="C298" r:id="rId3"/>
    <hyperlink ref="C302" r:id="rId4" display="Growing States and High Density States Formula Program (49 U.S.C. 5340)"/>
    <hyperlink ref="C221" r:id="rId5"/>
    <hyperlink ref="C234" r:id="rId6" display="https://www.rd.usda.gov/programs-services/rural-business-development-grants"/>
    <hyperlink ref="C247" r:id="rId7" display="https://www.ruralhealthinfo.org/funding/397"/>
    <hyperlink ref="C260" r:id="rId8"/>
    <hyperlink ref="C271" r:id="rId9" display="https://www.usda.gov/reconnect"/>
    <hyperlink ref="B363" r:id="rId10"/>
    <hyperlink ref="B362" r:id="rId11"/>
    <hyperlink ref="B366" r:id="rId12"/>
    <hyperlink ref="B367" r:id="rId13"/>
    <hyperlink ref="B368" r:id="rId14"/>
    <hyperlink ref="B369" r:id="rId15"/>
  </hyperlinks>
  <printOptions horizontalCentered="1" gridLines="1"/>
  <pageMargins left="0.25" right="0.25" top="0.75" bottom="0.75" header="0.3" footer="0.3"/>
  <pageSetup scale="67" fitToHeight="0" orientation="landscape" r:id="rId16"/>
  <headerFooter>
    <oddFooter>&amp;L&amp;"-,Bold"&amp;12House Appropriations Committee (D)&amp;C&amp;"-,Bold"&amp;12www.hacd.net
HDAPPROPS@hacd.net
(717) 783-1540&amp;R&amp;"-,Bold"&amp;12April 24, 2020
&amp;P</oddFooter>
  </headerFooter>
  <customProperties>
    <customPr name="_pios_id" r:id="rId17"/>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65"/>
  <sheetViews>
    <sheetView topLeftCell="B1" workbookViewId="0">
      <selection activeCell="J8" sqref="J8"/>
    </sheetView>
  </sheetViews>
  <sheetFormatPr defaultRowHeight="15" x14ac:dyDescent="0.25"/>
  <cols>
    <col min="1" max="1" width="13.140625" style="8" hidden="1" customWidth="1"/>
    <col min="2" max="2" width="42.140625" style="8" bestFit="1" customWidth="1"/>
    <col min="3" max="3" width="17.5703125" style="8" customWidth="1"/>
    <col min="4" max="4" width="16.5703125" style="9" bestFit="1" customWidth="1"/>
    <col min="5" max="5" width="16.28515625" style="8" customWidth="1"/>
    <col min="6" max="6" width="25.85546875" style="8" customWidth="1"/>
    <col min="7" max="16384" width="9.140625" style="8"/>
  </cols>
  <sheetData>
    <row r="1" spans="2:6" x14ac:dyDescent="0.25">
      <c r="B1" s="69" t="s">
        <v>548</v>
      </c>
      <c r="C1" s="70"/>
      <c r="D1" s="71"/>
      <c r="E1" s="70"/>
      <c r="F1" s="70"/>
    </row>
    <row r="2" spans="2:6" x14ac:dyDescent="0.25">
      <c r="B2" s="72" t="s">
        <v>549</v>
      </c>
      <c r="C2" s="70"/>
      <c r="D2" s="71"/>
      <c r="E2" s="70"/>
      <c r="F2" s="70"/>
    </row>
    <row r="3" spans="2:6" x14ac:dyDescent="0.25">
      <c r="B3" s="69" t="s">
        <v>550</v>
      </c>
      <c r="C3" s="70"/>
      <c r="D3" s="71"/>
      <c r="E3" s="70"/>
      <c r="F3" s="70"/>
    </row>
    <row r="4" spans="2:6" ht="31.5" customHeight="1" x14ac:dyDescent="0.25">
      <c r="B4" s="147" t="s">
        <v>551</v>
      </c>
      <c r="C4" s="147"/>
      <c r="D4" s="147"/>
      <c r="E4" s="147"/>
      <c r="F4" s="147"/>
    </row>
    <row r="5" spans="2:6" x14ac:dyDescent="0.25">
      <c r="B5" s="147" t="s">
        <v>552</v>
      </c>
      <c r="C5" s="147"/>
      <c r="D5" s="147"/>
      <c r="E5" s="147"/>
      <c r="F5" s="147"/>
    </row>
    <row r="6" spans="2:6" x14ac:dyDescent="0.25">
      <c r="B6" s="147" t="s">
        <v>553</v>
      </c>
      <c r="C6" s="147"/>
      <c r="D6" s="147"/>
      <c r="E6" s="147"/>
      <c r="F6" s="147"/>
    </row>
    <row r="7" spans="2:6" ht="33" customHeight="1" x14ac:dyDescent="0.25">
      <c r="B7" s="148" t="s">
        <v>554</v>
      </c>
      <c r="C7" s="147"/>
      <c r="D7" s="147"/>
      <c r="E7" s="147"/>
      <c r="F7" s="147"/>
    </row>
    <row r="8" spans="2:6" ht="30.75" customHeight="1" x14ac:dyDescent="0.25">
      <c r="B8" s="148" t="s">
        <v>555</v>
      </c>
      <c r="C8" s="147"/>
      <c r="D8" s="147"/>
      <c r="E8" s="147"/>
      <c r="F8" s="147"/>
    </row>
    <row r="9" spans="2:6" ht="30.75" customHeight="1" x14ac:dyDescent="0.25">
      <c r="B9" s="147" t="s">
        <v>556</v>
      </c>
      <c r="C9" s="147"/>
      <c r="D9" s="147"/>
      <c r="E9" s="147"/>
      <c r="F9" s="147"/>
    </row>
    <row r="10" spans="2:6" x14ac:dyDescent="0.25">
      <c r="B10" s="148" t="s">
        <v>557</v>
      </c>
      <c r="C10" s="147"/>
      <c r="D10" s="147"/>
      <c r="E10" s="147"/>
      <c r="F10" s="147"/>
    </row>
    <row r="11" spans="2:6" x14ac:dyDescent="0.25">
      <c r="B11" s="147" t="s">
        <v>558</v>
      </c>
      <c r="C11" s="147"/>
      <c r="D11" s="147"/>
      <c r="E11" s="147"/>
      <c r="F11" s="147"/>
    </row>
    <row r="12" spans="2:6" x14ac:dyDescent="0.25">
      <c r="B12" s="147" t="s">
        <v>559</v>
      </c>
      <c r="C12" s="147"/>
      <c r="D12" s="147"/>
      <c r="E12" s="147"/>
      <c r="F12" s="147"/>
    </row>
    <row r="13" spans="2:6" x14ac:dyDescent="0.25">
      <c r="B13" s="147" t="s">
        <v>560</v>
      </c>
      <c r="C13" s="147"/>
      <c r="D13" s="147"/>
      <c r="E13" s="147"/>
      <c r="F13" s="147"/>
    </row>
    <row r="14" spans="2:6" x14ac:dyDescent="0.25">
      <c r="B14" s="147" t="s">
        <v>561</v>
      </c>
      <c r="C14" s="147"/>
      <c r="D14" s="147"/>
      <c r="E14" s="147"/>
      <c r="F14" s="147"/>
    </row>
    <row r="15" spans="2:6" x14ac:dyDescent="0.25">
      <c r="B15" s="147" t="s">
        <v>562</v>
      </c>
      <c r="C15" s="147"/>
      <c r="D15" s="147"/>
      <c r="E15" s="147"/>
      <c r="F15" s="147"/>
    </row>
    <row r="16" spans="2:6" x14ac:dyDescent="0.25">
      <c r="B16" s="73"/>
      <c r="C16" s="73"/>
      <c r="D16" s="74"/>
      <c r="E16" s="73"/>
      <c r="F16" s="74"/>
    </row>
    <row r="17" spans="1:6" ht="60" x14ac:dyDescent="0.25">
      <c r="A17" s="67" t="s">
        <v>563</v>
      </c>
      <c r="B17" s="57" t="s">
        <v>564</v>
      </c>
      <c r="C17" s="57" t="s">
        <v>565</v>
      </c>
      <c r="D17" s="58" t="s">
        <v>566</v>
      </c>
      <c r="E17" s="59" t="s">
        <v>567</v>
      </c>
      <c r="F17" s="60" t="s">
        <v>568</v>
      </c>
    </row>
    <row r="18" spans="1:6" x14ac:dyDescent="0.25">
      <c r="A18" s="68">
        <v>112011103</v>
      </c>
      <c r="B18" s="61" t="s">
        <v>569</v>
      </c>
      <c r="C18" s="61" t="s">
        <v>570</v>
      </c>
      <c r="D18" s="62">
        <v>274113</v>
      </c>
      <c r="E18" s="63">
        <f>D18/$D$686</f>
        <v>4.7885591364212255E-4</v>
      </c>
      <c r="F18" s="62">
        <f>E18*$F$688</f>
        <v>225745.27160142537</v>
      </c>
    </row>
    <row r="19" spans="1:6" x14ac:dyDescent="0.25">
      <c r="A19" s="68">
        <v>112011603</v>
      </c>
      <c r="B19" s="61" t="s">
        <v>571</v>
      </c>
      <c r="C19" s="61" t="s">
        <v>570</v>
      </c>
      <c r="D19" s="62">
        <v>644544</v>
      </c>
      <c r="E19" s="63">
        <f t="shared" ref="E19:E82" si="0">D19/$D$686</f>
        <v>1.1259725222902534E-3</v>
      </c>
      <c r="F19" s="62">
        <f t="shared" ref="F19:F82" si="1">E19*$F$688</f>
        <v>530813.0600849617</v>
      </c>
    </row>
    <row r="20" spans="1:6" x14ac:dyDescent="0.25">
      <c r="A20" s="68">
        <v>112013054</v>
      </c>
      <c r="B20" s="61" t="s">
        <v>572</v>
      </c>
      <c r="C20" s="61" t="s">
        <v>570</v>
      </c>
      <c r="D20" s="62">
        <v>124350</v>
      </c>
      <c r="E20" s="63">
        <f t="shared" si="0"/>
        <v>2.1723060512050848E-4</v>
      </c>
      <c r="F20" s="62">
        <f t="shared" si="1"/>
        <v>102408.22041872237</v>
      </c>
    </row>
    <row r="21" spans="1:6" x14ac:dyDescent="0.25">
      <c r="A21" s="68">
        <v>112013753</v>
      </c>
      <c r="B21" s="61" t="s">
        <v>573</v>
      </c>
      <c r="C21" s="61" t="s">
        <v>570</v>
      </c>
      <c r="D21" s="62">
        <v>687068</v>
      </c>
      <c r="E21" s="63">
        <f t="shared" si="0"/>
        <v>1.2002589256046442E-3</v>
      </c>
      <c r="F21" s="62">
        <f t="shared" si="1"/>
        <v>565833.62433977262</v>
      </c>
    </row>
    <row r="22" spans="1:6" x14ac:dyDescent="0.25">
      <c r="A22" s="68">
        <v>112015203</v>
      </c>
      <c r="B22" s="61" t="s">
        <v>574</v>
      </c>
      <c r="C22" s="61" t="s">
        <v>570</v>
      </c>
      <c r="D22" s="62">
        <v>257096</v>
      </c>
      <c r="E22" s="63">
        <f t="shared" si="0"/>
        <v>4.4912842504272012E-4</v>
      </c>
      <c r="F22" s="62">
        <f t="shared" si="1"/>
        <v>211730.95164271689</v>
      </c>
    </row>
    <row r="23" spans="1:6" x14ac:dyDescent="0.25">
      <c r="A23" s="68">
        <v>112018523</v>
      </c>
      <c r="B23" s="61" t="s">
        <v>575</v>
      </c>
      <c r="C23" s="61" t="s">
        <v>570</v>
      </c>
      <c r="D23" s="62">
        <v>258379</v>
      </c>
      <c r="E23" s="63">
        <f t="shared" si="0"/>
        <v>4.5136973478433339E-4</v>
      </c>
      <c r="F23" s="62">
        <f t="shared" si="1"/>
        <v>212787.5640013596</v>
      </c>
    </row>
    <row r="24" spans="1:6" x14ac:dyDescent="0.25">
      <c r="A24" s="68">
        <v>103020603</v>
      </c>
      <c r="B24" s="61" t="s">
        <v>576</v>
      </c>
      <c r="C24" s="61" t="s">
        <v>577</v>
      </c>
      <c r="D24" s="62">
        <v>219688</v>
      </c>
      <c r="E24" s="63">
        <f t="shared" si="0"/>
        <v>3.8377930983284493E-4</v>
      </c>
      <c r="F24" s="62">
        <f t="shared" si="1"/>
        <v>180923.6600510517</v>
      </c>
    </row>
    <row r="25" spans="1:6" x14ac:dyDescent="0.25">
      <c r="A25" s="68">
        <v>103020753</v>
      </c>
      <c r="B25" s="61" t="s">
        <v>578</v>
      </c>
      <c r="C25" s="61" t="s">
        <v>577</v>
      </c>
      <c r="D25" s="62">
        <v>73513</v>
      </c>
      <c r="E25" s="63">
        <f t="shared" si="0"/>
        <v>1.2842198210071524E-4</v>
      </c>
      <c r="F25" s="62">
        <f t="shared" si="1"/>
        <v>60541.499860406417</v>
      </c>
    </row>
    <row r="26" spans="1:6" x14ac:dyDescent="0.25">
      <c r="A26" s="68">
        <v>103021102</v>
      </c>
      <c r="B26" s="61" t="s">
        <v>579</v>
      </c>
      <c r="C26" s="61" t="s">
        <v>577</v>
      </c>
      <c r="D26" s="62">
        <v>616014</v>
      </c>
      <c r="E26" s="63">
        <f t="shared" si="0"/>
        <v>1.0761326415979486E-3</v>
      </c>
      <c r="F26" s="62">
        <f t="shared" si="1"/>
        <v>507317.22953774704</v>
      </c>
    </row>
    <row r="27" spans="1:6" x14ac:dyDescent="0.25">
      <c r="A27" s="68">
        <v>103021252</v>
      </c>
      <c r="B27" s="61" t="s">
        <v>580</v>
      </c>
      <c r="C27" s="61" t="s">
        <v>577</v>
      </c>
      <c r="D27" s="62">
        <v>234021</v>
      </c>
      <c r="E27" s="63">
        <f t="shared" si="0"/>
        <v>4.088180413422317E-4</v>
      </c>
      <c r="F27" s="62">
        <f t="shared" si="1"/>
        <v>192727.57660321533</v>
      </c>
    </row>
    <row r="28" spans="1:6" x14ac:dyDescent="0.25">
      <c r="A28" s="68">
        <v>103021453</v>
      </c>
      <c r="B28" s="61" t="s">
        <v>581</v>
      </c>
      <c r="C28" s="61" t="s">
        <v>577</v>
      </c>
      <c r="D28" s="62">
        <v>231739</v>
      </c>
      <c r="E28" s="63">
        <f t="shared" si="0"/>
        <v>4.0483154965839576E-4</v>
      </c>
      <c r="F28" s="62">
        <f t="shared" si="1"/>
        <v>190848.23957872376</v>
      </c>
    </row>
    <row r="29" spans="1:6" x14ac:dyDescent="0.25">
      <c r="A29" s="68">
        <v>103021603</v>
      </c>
      <c r="B29" s="61" t="s">
        <v>582</v>
      </c>
      <c r="C29" s="61" t="s">
        <v>577</v>
      </c>
      <c r="D29" s="62">
        <v>557826</v>
      </c>
      <c r="E29" s="63">
        <f t="shared" si="0"/>
        <v>9.7448234444674515E-4</v>
      </c>
      <c r="F29" s="62">
        <f t="shared" si="1"/>
        <v>459396.6060578546</v>
      </c>
    </row>
    <row r="30" spans="1:6" x14ac:dyDescent="0.25">
      <c r="A30" s="68">
        <v>103021752</v>
      </c>
      <c r="B30" s="61" t="s">
        <v>583</v>
      </c>
      <c r="C30" s="61" t="s">
        <v>577</v>
      </c>
      <c r="D30" s="62">
        <v>355888</v>
      </c>
      <c r="E30" s="63">
        <f t="shared" si="0"/>
        <v>6.2171102207581432E-4</v>
      </c>
      <c r="F30" s="62">
        <f t="shared" si="1"/>
        <v>293090.92680641945</v>
      </c>
    </row>
    <row r="31" spans="1:6" x14ac:dyDescent="0.25">
      <c r="A31" s="68">
        <v>103021903</v>
      </c>
      <c r="B31" s="61" t="s">
        <v>584</v>
      </c>
      <c r="C31" s="61" t="s">
        <v>577</v>
      </c>
      <c r="D31" s="62">
        <v>649453</v>
      </c>
      <c r="E31" s="63">
        <f t="shared" si="0"/>
        <v>1.1345481961184526E-3</v>
      </c>
      <c r="F31" s="62">
        <f t="shared" si="1"/>
        <v>534855.85826779646</v>
      </c>
    </row>
    <row r="32" spans="1:6" x14ac:dyDescent="0.25">
      <c r="A32" s="68">
        <v>103022103</v>
      </c>
      <c r="B32" s="61" t="s">
        <v>585</v>
      </c>
      <c r="C32" s="61" t="s">
        <v>577</v>
      </c>
      <c r="D32" s="62">
        <v>279372</v>
      </c>
      <c r="E32" s="63">
        <f t="shared" si="0"/>
        <v>4.8804301257520457E-4</v>
      </c>
      <c r="F32" s="62">
        <f t="shared" si="1"/>
        <v>230076.31165918216</v>
      </c>
    </row>
    <row r="33" spans="1:6" x14ac:dyDescent="0.25">
      <c r="A33" s="68">
        <v>103022253</v>
      </c>
      <c r="B33" s="61" t="s">
        <v>586</v>
      </c>
      <c r="C33" s="61" t="s">
        <v>577</v>
      </c>
      <c r="D33" s="62">
        <v>186803</v>
      </c>
      <c r="E33" s="63">
        <f t="shared" si="0"/>
        <v>3.2633155390692674E-4</v>
      </c>
      <c r="F33" s="62">
        <f t="shared" si="1"/>
        <v>153841.27703159302</v>
      </c>
    </row>
    <row r="34" spans="1:6" x14ac:dyDescent="0.25">
      <c r="A34" s="68">
        <v>103022503</v>
      </c>
      <c r="B34" s="61" t="s">
        <v>587</v>
      </c>
      <c r="C34" s="61" t="s">
        <v>577</v>
      </c>
      <c r="D34" s="62">
        <v>671866</v>
      </c>
      <c r="E34" s="63">
        <f t="shared" si="0"/>
        <v>1.173702112906277E-3</v>
      </c>
      <c r="F34" s="62">
        <f t="shared" si="1"/>
        <v>553314.04438958841</v>
      </c>
    </row>
    <row r="35" spans="1:6" x14ac:dyDescent="0.25">
      <c r="A35" s="68">
        <v>103022803</v>
      </c>
      <c r="B35" s="61" t="s">
        <v>588</v>
      </c>
      <c r="C35" s="61" t="s">
        <v>577</v>
      </c>
      <c r="D35" s="62">
        <v>653837</v>
      </c>
      <c r="E35" s="63">
        <f t="shared" si="0"/>
        <v>1.1422067322893277E-3</v>
      </c>
      <c r="F35" s="62">
        <f t="shared" si="1"/>
        <v>538466.29363824823</v>
      </c>
    </row>
    <row r="36" spans="1:6" x14ac:dyDescent="0.25">
      <c r="A36" s="68">
        <v>103023153</v>
      </c>
      <c r="B36" s="61" t="s">
        <v>589</v>
      </c>
      <c r="C36" s="61" t="s">
        <v>577</v>
      </c>
      <c r="D36" s="62">
        <v>296158</v>
      </c>
      <c r="E36" s="63">
        <f t="shared" si="0"/>
        <v>5.1736696060538441E-4</v>
      </c>
      <c r="F36" s="62">
        <f t="shared" si="1"/>
        <v>243900.39198044213</v>
      </c>
    </row>
    <row r="37" spans="1:6" x14ac:dyDescent="0.25">
      <c r="A37" s="68">
        <v>103023912</v>
      </c>
      <c r="B37" s="61" t="s">
        <v>590</v>
      </c>
      <c r="C37" s="61" t="s">
        <v>577</v>
      </c>
      <c r="D37" s="62">
        <v>424328</v>
      </c>
      <c r="E37" s="63">
        <f t="shared" si="0"/>
        <v>7.4127083401347095E-4</v>
      </c>
      <c r="F37" s="62">
        <f t="shared" si="1"/>
        <v>349454.56657688477</v>
      </c>
    </row>
    <row r="38" spans="1:6" x14ac:dyDescent="0.25">
      <c r="A38" s="68">
        <v>103024102</v>
      </c>
      <c r="B38" s="61" t="s">
        <v>591</v>
      </c>
      <c r="C38" s="61" t="s">
        <v>577</v>
      </c>
      <c r="D38" s="62">
        <v>719190</v>
      </c>
      <c r="E38" s="63">
        <f t="shared" si="0"/>
        <v>1.2563737748019178E-3</v>
      </c>
      <c r="F38" s="62">
        <f t="shared" si="1"/>
        <v>592287.64007190138</v>
      </c>
    </row>
    <row r="39" spans="1:6" x14ac:dyDescent="0.25">
      <c r="A39" s="68">
        <v>103024603</v>
      </c>
      <c r="B39" s="61" t="s">
        <v>592</v>
      </c>
      <c r="C39" s="61" t="s">
        <v>577</v>
      </c>
      <c r="D39" s="62">
        <v>139040</v>
      </c>
      <c r="E39" s="63">
        <f t="shared" si="0"/>
        <v>2.4289299023687574E-4</v>
      </c>
      <c r="F39" s="62">
        <f t="shared" si="1"/>
        <v>114506.14368330645</v>
      </c>
    </row>
    <row r="40" spans="1:6" x14ac:dyDescent="0.25">
      <c r="A40" s="68">
        <v>103024753</v>
      </c>
      <c r="B40" s="61" t="s">
        <v>593</v>
      </c>
      <c r="C40" s="61" t="s">
        <v>577</v>
      </c>
      <c r="D40" s="62">
        <v>843466</v>
      </c>
      <c r="E40" s="63">
        <f t="shared" si="0"/>
        <v>1.4734751071859653E-3</v>
      </c>
      <c r="F40" s="62">
        <f t="shared" si="1"/>
        <v>694634.91792278306</v>
      </c>
    </row>
    <row r="41" spans="1:6" x14ac:dyDescent="0.25">
      <c r="A41" s="68">
        <v>103025002</v>
      </c>
      <c r="B41" s="61" t="s">
        <v>594</v>
      </c>
      <c r="C41" s="61" t="s">
        <v>577</v>
      </c>
      <c r="D41" s="62">
        <v>518205</v>
      </c>
      <c r="E41" s="63">
        <f t="shared" si="0"/>
        <v>9.0526727564513938E-4</v>
      </c>
      <c r="F41" s="62">
        <f t="shared" si="1"/>
        <v>426766.80226846819</v>
      </c>
    </row>
    <row r="42" spans="1:6" x14ac:dyDescent="0.25">
      <c r="A42" s="68">
        <v>103026002</v>
      </c>
      <c r="B42" s="61" t="s">
        <v>595</v>
      </c>
      <c r="C42" s="61" t="s">
        <v>577</v>
      </c>
      <c r="D42" s="62">
        <v>2086828</v>
      </c>
      <c r="E42" s="63">
        <f t="shared" si="0"/>
        <v>3.6455400822068391E-3</v>
      </c>
      <c r="F42" s="62">
        <f t="shared" si="1"/>
        <v>1718603.4724564659</v>
      </c>
    </row>
    <row r="43" spans="1:6" x14ac:dyDescent="0.25">
      <c r="A43" s="68">
        <v>103026303</v>
      </c>
      <c r="B43" s="61" t="s">
        <v>596</v>
      </c>
      <c r="C43" s="61" t="s">
        <v>577</v>
      </c>
      <c r="D43" s="62">
        <v>272483</v>
      </c>
      <c r="E43" s="63">
        <f t="shared" si="0"/>
        <v>4.7600841958223971E-4</v>
      </c>
      <c r="F43" s="62">
        <f t="shared" si="1"/>
        <v>224402.88801250281</v>
      </c>
    </row>
    <row r="44" spans="1:6" x14ac:dyDescent="0.25">
      <c r="A44" s="68">
        <v>103026343</v>
      </c>
      <c r="B44" s="61" t="s">
        <v>597</v>
      </c>
      <c r="C44" s="61" t="s">
        <v>577</v>
      </c>
      <c r="D44" s="62">
        <v>278781</v>
      </c>
      <c r="E44" s="63">
        <f t="shared" si="0"/>
        <v>4.8701057761238816E-4</v>
      </c>
      <c r="F44" s="62">
        <f t="shared" si="1"/>
        <v>229589.59466467099</v>
      </c>
    </row>
    <row r="45" spans="1:6" x14ac:dyDescent="0.25">
      <c r="A45" s="68">
        <v>103026402</v>
      </c>
      <c r="B45" s="61" t="s">
        <v>598</v>
      </c>
      <c r="C45" s="61" t="s">
        <v>577</v>
      </c>
      <c r="D45" s="62">
        <v>265721</v>
      </c>
      <c r="E45" s="63">
        <f t="shared" si="0"/>
        <v>4.6419568655590375E-4</v>
      </c>
      <c r="F45" s="62">
        <f t="shared" si="1"/>
        <v>218834.05498900946</v>
      </c>
    </row>
    <row r="46" spans="1:6" x14ac:dyDescent="0.25">
      <c r="A46" s="68">
        <v>103026852</v>
      </c>
      <c r="B46" s="61" t="s">
        <v>599</v>
      </c>
      <c r="C46" s="61" t="s">
        <v>577</v>
      </c>
      <c r="D46" s="62">
        <v>170353</v>
      </c>
      <c r="E46" s="63">
        <f t="shared" si="0"/>
        <v>2.9759457397743447E-4</v>
      </c>
      <c r="F46" s="62">
        <f t="shared" si="1"/>
        <v>140293.90891025821</v>
      </c>
    </row>
    <row r="47" spans="1:6" x14ac:dyDescent="0.25">
      <c r="A47" s="68">
        <v>103026902</v>
      </c>
      <c r="B47" s="61" t="s">
        <v>600</v>
      </c>
      <c r="C47" s="61" t="s">
        <v>577</v>
      </c>
      <c r="D47" s="62">
        <v>381335</v>
      </c>
      <c r="E47" s="63">
        <f t="shared" si="0"/>
        <v>6.6616512105853714E-4</v>
      </c>
      <c r="F47" s="62">
        <f t="shared" si="1"/>
        <v>314047.75820967823</v>
      </c>
    </row>
    <row r="48" spans="1:6" x14ac:dyDescent="0.25">
      <c r="A48" s="68">
        <v>103026873</v>
      </c>
      <c r="B48" s="61" t="s">
        <v>601</v>
      </c>
      <c r="C48" s="61" t="s">
        <v>577</v>
      </c>
      <c r="D48" s="62">
        <v>389628</v>
      </c>
      <c r="E48" s="63">
        <f t="shared" si="0"/>
        <v>6.8065240218651772E-4</v>
      </c>
      <c r="F48" s="62">
        <f t="shared" si="1"/>
        <v>320877.44354890194</v>
      </c>
    </row>
    <row r="49" spans="1:6" x14ac:dyDescent="0.25">
      <c r="A49" s="68">
        <v>103027352</v>
      </c>
      <c r="B49" s="61" t="s">
        <v>602</v>
      </c>
      <c r="C49" s="61" t="s">
        <v>577</v>
      </c>
      <c r="D49" s="62">
        <v>1399849</v>
      </c>
      <c r="E49" s="63">
        <f t="shared" si="0"/>
        <v>2.445436633271722E-3</v>
      </c>
      <c r="F49" s="62">
        <f t="shared" si="1"/>
        <v>1152843.1439077449</v>
      </c>
    </row>
    <row r="50" spans="1:6" x14ac:dyDescent="0.25">
      <c r="A50" s="68">
        <v>103021003</v>
      </c>
      <c r="B50" s="61" t="s">
        <v>603</v>
      </c>
      <c r="C50" s="61" t="s">
        <v>577</v>
      </c>
      <c r="D50" s="62">
        <v>139076</v>
      </c>
      <c r="E50" s="63">
        <f t="shared" si="0"/>
        <v>2.4295587967623511E-4</v>
      </c>
      <c r="F50" s="62">
        <f t="shared" si="1"/>
        <v>114535.79141901272</v>
      </c>
    </row>
    <row r="51" spans="1:6" x14ac:dyDescent="0.25">
      <c r="A51" s="68">
        <v>102027451</v>
      </c>
      <c r="B51" s="61" t="s">
        <v>604</v>
      </c>
      <c r="C51" s="61" t="s">
        <v>577</v>
      </c>
      <c r="D51" s="62">
        <v>13556532</v>
      </c>
      <c r="E51" s="63">
        <f t="shared" si="0"/>
        <v>2.3682297142706369E-2</v>
      </c>
      <c r="F51" s="62">
        <f t="shared" si="1"/>
        <v>11164457.717486635</v>
      </c>
    </row>
    <row r="52" spans="1:6" x14ac:dyDescent="0.25">
      <c r="A52" s="68">
        <v>103027503</v>
      </c>
      <c r="B52" s="61" t="s">
        <v>605</v>
      </c>
      <c r="C52" s="61" t="s">
        <v>577</v>
      </c>
      <c r="D52" s="62">
        <v>312412</v>
      </c>
      <c r="E52" s="63">
        <f t="shared" si="0"/>
        <v>5.4576154247614232E-4</v>
      </c>
      <c r="F52" s="62">
        <f t="shared" si="1"/>
        <v>257286.3446518206</v>
      </c>
    </row>
    <row r="53" spans="1:6" x14ac:dyDescent="0.25">
      <c r="A53" s="68">
        <v>103027753</v>
      </c>
      <c r="B53" s="61" t="s">
        <v>606</v>
      </c>
      <c r="C53" s="61" t="s">
        <v>577</v>
      </c>
      <c r="D53" s="62">
        <v>187595</v>
      </c>
      <c r="E53" s="63">
        <f t="shared" si="0"/>
        <v>3.2771512157283303E-4</v>
      </c>
      <c r="F53" s="62">
        <f t="shared" si="1"/>
        <v>154493.52721713085</v>
      </c>
    </row>
    <row r="54" spans="1:6" x14ac:dyDescent="0.25">
      <c r="A54" s="68">
        <v>103028203</v>
      </c>
      <c r="B54" s="61" t="s">
        <v>607</v>
      </c>
      <c r="C54" s="61" t="s">
        <v>577</v>
      </c>
      <c r="D54" s="62">
        <v>185237</v>
      </c>
      <c r="E54" s="63">
        <f t="shared" si="0"/>
        <v>3.2359586329479392E-4</v>
      </c>
      <c r="F54" s="62">
        <f t="shared" si="1"/>
        <v>152551.6005283705</v>
      </c>
    </row>
    <row r="55" spans="1:6" x14ac:dyDescent="0.25">
      <c r="A55" s="68">
        <v>103028302</v>
      </c>
      <c r="B55" s="61" t="s">
        <v>608</v>
      </c>
      <c r="C55" s="61" t="s">
        <v>577</v>
      </c>
      <c r="D55" s="62">
        <v>560352</v>
      </c>
      <c r="E55" s="63">
        <f t="shared" si="0"/>
        <v>9.7889508677512791E-4</v>
      </c>
      <c r="F55" s="62">
        <f t="shared" si="1"/>
        <v>461476.88884657749</v>
      </c>
    </row>
    <row r="56" spans="1:6" x14ac:dyDescent="0.25">
      <c r="A56" s="68">
        <v>103028653</v>
      </c>
      <c r="B56" s="61" t="s">
        <v>609</v>
      </c>
      <c r="C56" s="61" t="s">
        <v>577</v>
      </c>
      <c r="D56" s="62">
        <v>462846</v>
      </c>
      <c r="E56" s="63">
        <f t="shared" si="0"/>
        <v>8.0855904027026025E-4</v>
      </c>
      <c r="F56" s="62">
        <f t="shared" si="1"/>
        <v>381175.99668615981</v>
      </c>
    </row>
    <row r="57" spans="1:6" x14ac:dyDescent="0.25">
      <c r="A57" s="68">
        <v>103028703</v>
      </c>
      <c r="B57" s="61" t="s">
        <v>610</v>
      </c>
      <c r="C57" s="61" t="s">
        <v>577</v>
      </c>
      <c r="D57" s="62">
        <v>89431</v>
      </c>
      <c r="E57" s="63">
        <f t="shared" si="0"/>
        <v>1.5622959587078563E-4</v>
      </c>
      <c r="F57" s="62">
        <f t="shared" si="1"/>
        <v>73650.74033185975</v>
      </c>
    </row>
    <row r="58" spans="1:6" x14ac:dyDescent="0.25">
      <c r="A58" s="68">
        <v>103028753</v>
      </c>
      <c r="B58" s="61" t="s">
        <v>611</v>
      </c>
      <c r="C58" s="61" t="s">
        <v>577</v>
      </c>
      <c r="D58" s="62">
        <v>172265</v>
      </c>
      <c r="E58" s="63">
        <f t="shared" si="0"/>
        <v>3.0093470197896572E-4</v>
      </c>
      <c r="F58" s="62">
        <f t="shared" si="1"/>
        <v>141868.53309554647</v>
      </c>
    </row>
    <row r="59" spans="1:6" x14ac:dyDescent="0.25">
      <c r="A59" s="68">
        <v>103028833</v>
      </c>
      <c r="B59" s="61" t="s">
        <v>612</v>
      </c>
      <c r="C59" s="61" t="s">
        <v>577</v>
      </c>
      <c r="D59" s="62">
        <v>678352</v>
      </c>
      <c r="E59" s="63">
        <f t="shared" si="0"/>
        <v>1.185032693564191E-3</v>
      </c>
      <c r="F59" s="62">
        <f t="shared" si="1"/>
        <v>558655.57810600044</v>
      </c>
    </row>
    <row r="60" spans="1:6" x14ac:dyDescent="0.25">
      <c r="A60" s="68">
        <v>103028853</v>
      </c>
      <c r="B60" s="61" t="s">
        <v>613</v>
      </c>
      <c r="C60" s="61" t="s">
        <v>577</v>
      </c>
      <c r="D60" s="62">
        <v>1138617</v>
      </c>
      <c r="E60" s="63">
        <f t="shared" si="0"/>
        <v>1.9890829104181585E-3</v>
      </c>
      <c r="F60" s="62">
        <f t="shared" si="1"/>
        <v>937705.99685166392</v>
      </c>
    </row>
    <row r="61" spans="1:6" x14ac:dyDescent="0.25">
      <c r="A61" s="68">
        <v>103029203</v>
      </c>
      <c r="B61" s="61" t="s">
        <v>614</v>
      </c>
      <c r="C61" s="61" t="s">
        <v>577</v>
      </c>
      <c r="D61" s="62">
        <v>75328</v>
      </c>
      <c r="E61" s="63">
        <f t="shared" si="0"/>
        <v>1.315926580017504E-4</v>
      </c>
      <c r="F61" s="62">
        <f t="shared" si="1"/>
        <v>62036.239868930585</v>
      </c>
    </row>
    <row r="62" spans="1:6" x14ac:dyDescent="0.25">
      <c r="A62" s="68">
        <v>103029403</v>
      </c>
      <c r="B62" s="61" t="s">
        <v>615</v>
      </c>
      <c r="C62" s="61" t="s">
        <v>577</v>
      </c>
      <c r="D62" s="62">
        <v>252741</v>
      </c>
      <c r="E62" s="63">
        <f t="shared" si="0"/>
        <v>4.4152054980910681E-4</v>
      </c>
      <c r="F62" s="62">
        <f t="shared" si="1"/>
        <v>208144.39917047293</v>
      </c>
    </row>
    <row r="63" spans="1:6" x14ac:dyDescent="0.25">
      <c r="A63" s="68">
        <v>103029553</v>
      </c>
      <c r="B63" s="61" t="s">
        <v>616</v>
      </c>
      <c r="C63" s="61" t="s">
        <v>577</v>
      </c>
      <c r="D63" s="62">
        <v>160673</v>
      </c>
      <c r="E63" s="63">
        <f t="shared" si="0"/>
        <v>2.8068430250524694E-4</v>
      </c>
      <c r="F63" s="62">
        <f t="shared" si="1"/>
        <v>132321.9621981293</v>
      </c>
    </row>
    <row r="64" spans="1:6" x14ac:dyDescent="0.25">
      <c r="A64" s="68">
        <v>103029603</v>
      </c>
      <c r="B64" s="61" t="s">
        <v>617</v>
      </c>
      <c r="C64" s="61" t="s">
        <v>577</v>
      </c>
      <c r="D64" s="62">
        <v>695613</v>
      </c>
      <c r="E64" s="63">
        <f t="shared" si="0"/>
        <v>1.2151864328081403E-3</v>
      </c>
      <c r="F64" s="62">
        <f t="shared" si="1"/>
        <v>572870.84382894018</v>
      </c>
    </row>
    <row r="65" spans="1:6" x14ac:dyDescent="0.25">
      <c r="A65" s="68">
        <v>103029803</v>
      </c>
      <c r="B65" s="61" t="s">
        <v>618</v>
      </c>
      <c r="C65" s="61" t="s">
        <v>577</v>
      </c>
      <c r="D65" s="62">
        <v>1262291</v>
      </c>
      <c r="E65" s="63">
        <f t="shared" si="0"/>
        <v>2.2051325916218074E-3</v>
      </c>
      <c r="F65" s="62">
        <f t="shared" si="1"/>
        <v>1039557.4986776797</v>
      </c>
    </row>
    <row r="66" spans="1:6" x14ac:dyDescent="0.25">
      <c r="A66" s="68">
        <v>103029902</v>
      </c>
      <c r="B66" s="61" t="s">
        <v>619</v>
      </c>
      <c r="C66" s="61" t="s">
        <v>577</v>
      </c>
      <c r="D66" s="62">
        <v>1923106</v>
      </c>
      <c r="E66" s="63">
        <f t="shared" si="0"/>
        <v>3.3595293935736272E-3</v>
      </c>
      <c r="F66" s="62">
        <f t="shared" si="1"/>
        <v>1583770.5117536588</v>
      </c>
    </row>
    <row r="67" spans="1:6" x14ac:dyDescent="0.25">
      <c r="A67" s="68">
        <v>128030603</v>
      </c>
      <c r="B67" s="61" t="s">
        <v>620</v>
      </c>
      <c r="C67" s="61" t="s">
        <v>621</v>
      </c>
      <c r="D67" s="62">
        <v>302817</v>
      </c>
      <c r="E67" s="63">
        <f t="shared" si="0"/>
        <v>5.2899975995799773E-4</v>
      </c>
      <c r="F67" s="62">
        <f t="shared" si="1"/>
        <v>249384.39953788702</v>
      </c>
    </row>
    <row r="68" spans="1:6" x14ac:dyDescent="0.25">
      <c r="A68" s="68">
        <v>128030852</v>
      </c>
      <c r="B68" s="61" t="s">
        <v>622</v>
      </c>
      <c r="C68" s="61" t="s">
        <v>621</v>
      </c>
      <c r="D68" s="62">
        <v>1855828</v>
      </c>
      <c r="E68" s="63">
        <f t="shared" si="0"/>
        <v>3.2419995129841818E-3</v>
      </c>
      <c r="F68" s="62">
        <f t="shared" si="1"/>
        <v>1528363.8350079348</v>
      </c>
    </row>
    <row r="69" spans="1:6" x14ac:dyDescent="0.25">
      <c r="A69" s="68">
        <v>128033053</v>
      </c>
      <c r="B69" s="61" t="s">
        <v>623</v>
      </c>
      <c r="C69" s="61" t="s">
        <v>621</v>
      </c>
      <c r="D69" s="62">
        <v>182703</v>
      </c>
      <c r="E69" s="63">
        <f t="shared" si="0"/>
        <v>3.1916914553544237E-4</v>
      </c>
      <c r="F69" s="62">
        <f t="shared" si="1"/>
        <v>150464.72935393511</v>
      </c>
    </row>
    <row r="70" spans="1:6" x14ac:dyDescent="0.25">
      <c r="A70" s="68">
        <v>128034503</v>
      </c>
      <c r="B70" s="61" t="s">
        <v>624</v>
      </c>
      <c r="C70" s="61" t="s">
        <v>621</v>
      </c>
      <c r="D70" s="62">
        <v>209520</v>
      </c>
      <c r="E70" s="63">
        <f t="shared" si="0"/>
        <v>3.6601653707156359E-4</v>
      </c>
      <c r="F70" s="62">
        <f t="shared" si="1"/>
        <v>172549.82181046007</v>
      </c>
    </row>
    <row r="71" spans="1:6" x14ac:dyDescent="0.25">
      <c r="A71" s="68">
        <v>127040503</v>
      </c>
      <c r="B71" s="61" t="s">
        <v>625</v>
      </c>
      <c r="C71" s="61" t="s">
        <v>626</v>
      </c>
      <c r="D71" s="62">
        <v>966724</v>
      </c>
      <c r="E71" s="63">
        <f t="shared" si="0"/>
        <v>1.6887980659792395E-3</v>
      </c>
      <c r="F71" s="62">
        <f t="shared" si="1"/>
        <v>796143.82369174878</v>
      </c>
    </row>
    <row r="72" spans="1:6" x14ac:dyDescent="0.25">
      <c r="A72" s="68">
        <v>127040703</v>
      </c>
      <c r="B72" s="61" t="s">
        <v>627</v>
      </c>
      <c r="C72" s="61" t="s">
        <v>626</v>
      </c>
      <c r="D72" s="62">
        <v>643820</v>
      </c>
      <c r="E72" s="63">
        <f t="shared" si="0"/>
        <v>1.1247077457875814E-3</v>
      </c>
      <c r="F72" s="62">
        <f t="shared" si="1"/>
        <v>530216.81117798004</v>
      </c>
    </row>
    <row r="73" spans="1:6" x14ac:dyDescent="0.25">
      <c r="A73" s="68">
        <v>127041203</v>
      </c>
      <c r="B73" s="61" t="s">
        <v>628</v>
      </c>
      <c r="C73" s="61" t="s">
        <v>626</v>
      </c>
      <c r="D73" s="62">
        <v>225334</v>
      </c>
      <c r="E73" s="63">
        <f t="shared" si="0"/>
        <v>3.9364247023904024E-4</v>
      </c>
      <c r="F73" s="62">
        <f t="shared" si="1"/>
        <v>185573.41326765085</v>
      </c>
    </row>
    <row r="74" spans="1:6" x14ac:dyDescent="0.25">
      <c r="A74" s="68">
        <v>127041503</v>
      </c>
      <c r="B74" s="61" t="s">
        <v>629</v>
      </c>
      <c r="C74" s="61" t="s">
        <v>626</v>
      </c>
      <c r="D74" s="62">
        <v>1009741</v>
      </c>
      <c r="E74" s="63">
        <f t="shared" si="0"/>
        <v>1.7639457052270795E-3</v>
      </c>
      <c r="F74" s="62">
        <f t="shared" si="1"/>
        <v>831570.3972160928</v>
      </c>
    </row>
    <row r="75" spans="1:6" x14ac:dyDescent="0.25">
      <c r="A75" s="68">
        <v>127041603</v>
      </c>
      <c r="B75" s="61" t="s">
        <v>630</v>
      </c>
      <c r="C75" s="61" t="s">
        <v>626</v>
      </c>
      <c r="D75" s="62">
        <v>279267</v>
      </c>
      <c r="E75" s="63">
        <f t="shared" si="0"/>
        <v>4.8785958504373974E-4</v>
      </c>
      <c r="F75" s="62">
        <f t="shared" si="1"/>
        <v>229989.83909670557</v>
      </c>
    </row>
    <row r="76" spans="1:6" x14ac:dyDescent="0.25">
      <c r="A76" s="68">
        <v>127042003</v>
      </c>
      <c r="B76" s="61" t="s">
        <v>631</v>
      </c>
      <c r="C76" s="61" t="s">
        <v>626</v>
      </c>
      <c r="D76" s="62">
        <v>326006</v>
      </c>
      <c r="E76" s="63">
        <f t="shared" si="0"/>
        <v>5.6950929354979076E-4</v>
      </c>
      <c r="F76" s="62">
        <f t="shared" si="1"/>
        <v>268481.6590737917</v>
      </c>
    </row>
    <row r="77" spans="1:6" x14ac:dyDescent="0.25">
      <c r="A77" s="68">
        <v>127042853</v>
      </c>
      <c r="B77" s="61" t="s">
        <v>632</v>
      </c>
      <c r="C77" s="61" t="s">
        <v>626</v>
      </c>
      <c r="D77" s="62">
        <v>303926</v>
      </c>
      <c r="E77" s="63">
        <f t="shared" si="0"/>
        <v>5.3093710407604063E-4</v>
      </c>
      <c r="F77" s="62">
        <f t="shared" si="1"/>
        <v>250297.71450728274</v>
      </c>
    </row>
    <row r="78" spans="1:6" x14ac:dyDescent="0.25">
      <c r="A78" s="68">
        <v>127044103</v>
      </c>
      <c r="B78" s="61" t="s">
        <v>633</v>
      </c>
      <c r="C78" s="61" t="s">
        <v>626</v>
      </c>
      <c r="D78" s="62">
        <v>268790</v>
      </c>
      <c r="E78" s="63">
        <f t="shared" si="0"/>
        <v>4.6955701126129046E-4</v>
      </c>
      <c r="F78" s="62">
        <f t="shared" si="1"/>
        <v>221361.52445796851</v>
      </c>
    </row>
    <row r="79" spans="1:6" x14ac:dyDescent="0.25">
      <c r="A79" s="68">
        <v>127045303</v>
      </c>
      <c r="B79" s="61" t="s">
        <v>634</v>
      </c>
      <c r="C79" s="61" t="s">
        <v>626</v>
      </c>
      <c r="D79" s="62">
        <v>187417</v>
      </c>
      <c r="E79" s="63">
        <f t="shared" si="0"/>
        <v>3.2740416823377831E-4</v>
      </c>
      <c r="F79" s="62">
        <f t="shared" si="1"/>
        <v>154346.93563502765</v>
      </c>
    </row>
    <row r="80" spans="1:6" x14ac:dyDescent="0.25">
      <c r="A80" s="68">
        <v>127045653</v>
      </c>
      <c r="B80" s="61" t="s">
        <v>635</v>
      </c>
      <c r="C80" s="61" t="s">
        <v>626</v>
      </c>
      <c r="D80" s="62">
        <v>478294</v>
      </c>
      <c r="E80" s="63">
        <f t="shared" si="0"/>
        <v>8.3554559747091653E-4</v>
      </c>
      <c r="F80" s="62">
        <f t="shared" si="1"/>
        <v>393898.16949700355</v>
      </c>
    </row>
    <row r="81" spans="1:6" x14ac:dyDescent="0.25">
      <c r="A81" s="68">
        <v>127045853</v>
      </c>
      <c r="B81" s="61" t="s">
        <v>636</v>
      </c>
      <c r="C81" s="61" t="s">
        <v>626</v>
      </c>
      <c r="D81" s="62">
        <v>253274</v>
      </c>
      <c r="E81" s="63">
        <f t="shared" si="0"/>
        <v>4.4245166289739974E-4</v>
      </c>
      <c r="F81" s="62">
        <f t="shared" si="1"/>
        <v>208583.35036856844</v>
      </c>
    </row>
    <row r="82" spans="1:6" x14ac:dyDescent="0.25">
      <c r="A82" s="68">
        <v>127046903</v>
      </c>
      <c r="B82" s="61" t="s">
        <v>637</v>
      </c>
      <c r="C82" s="61" t="s">
        <v>626</v>
      </c>
      <c r="D82" s="62">
        <v>390405</v>
      </c>
      <c r="E82" s="63">
        <f t="shared" si="0"/>
        <v>6.8200976591935747E-4</v>
      </c>
      <c r="F82" s="62">
        <f t="shared" si="1"/>
        <v>321517.34051122877</v>
      </c>
    </row>
    <row r="83" spans="1:6" x14ac:dyDescent="0.25">
      <c r="A83" s="68">
        <v>127047404</v>
      </c>
      <c r="B83" s="61" t="s">
        <v>638</v>
      </c>
      <c r="C83" s="61" t="s">
        <v>626</v>
      </c>
      <c r="D83" s="62">
        <v>135404</v>
      </c>
      <c r="E83" s="63">
        <f t="shared" ref="E83:E146" si="2">D83/$D$686</f>
        <v>2.3654115686157884E-4</v>
      </c>
      <c r="F83" s="62">
        <f t="shared" ref="F83:F146" si="3">E83*$F$688</f>
        <v>111511.72237697373</v>
      </c>
    </row>
    <row r="84" spans="1:6" x14ac:dyDescent="0.25">
      <c r="A84" s="68">
        <v>127049303</v>
      </c>
      <c r="B84" s="61" t="s">
        <v>639</v>
      </c>
      <c r="C84" s="61" t="s">
        <v>626</v>
      </c>
      <c r="D84" s="62">
        <v>99691</v>
      </c>
      <c r="E84" s="63">
        <f t="shared" si="2"/>
        <v>1.7415308608820755E-4</v>
      </c>
      <c r="F84" s="62">
        <f t="shared" si="3"/>
        <v>82100.345008145159</v>
      </c>
    </row>
    <row r="85" spans="1:6" x14ac:dyDescent="0.25">
      <c r="A85" s="68">
        <v>108051003</v>
      </c>
      <c r="B85" s="61" t="s">
        <v>640</v>
      </c>
      <c r="C85" s="61" t="s">
        <v>641</v>
      </c>
      <c r="D85" s="62">
        <v>460150</v>
      </c>
      <c r="E85" s="63">
        <f t="shared" si="2"/>
        <v>8.0384932003379149E-4</v>
      </c>
      <c r="F85" s="62">
        <f t="shared" si="3"/>
        <v>378955.71070104622</v>
      </c>
    </row>
    <row r="86" spans="1:6" x14ac:dyDescent="0.25">
      <c r="A86" s="68">
        <v>108051503</v>
      </c>
      <c r="B86" s="61" t="s">
        <v>642</v>
      </c>
      <c r="C86" s="61" t="s">
        <v>641</v>
      </c>
      <c r="D86" s="62">
        <v>384897</v>
      </c>
      <c r="E86" s="63">
        <f t="shared" si="2"/>
        <v>6.7238768169737312E-4</v>
      </c>
      <c r="F86" s="62">
        <f t="shared" si="3"/>
        <v>316981.23694817035</v>
      </c>
    </row>
    <row r="87" spans="1:6" x14ac:dyDescent="0.25">
      <c r="A87" s="68">
        <v>108053003</v>
      </c>
      <c r="B87" s="61" t="s">
        <v>643</v>
      </c>
      <c r="C87" s="61" t="s">
        <v>641</v>
      </c>
      <c r="D87" s="62">
        <v>358231</v>
      </c>
      <c r="E87" s="63">
        <f t="shared" si="2"/>
        <v>6.25804076420787E-4</v>
      </c>
      <c r="F87" s="62">
        <f t="shared" si="3"/>
        <v>295020.50027196883</v>
      </c>
    </row>
    <row r="88" spans="1:6" x14ac:dyDescent="0.25">
      <c r="A88" s="68">
        <v>108056004</v>
      </c>
      <c r="B88" s="61" t="s">
        <v>644</v>
      </c>
      <c r="C88" s="61" t="s">
        <v>641</v>
      </c>
      <c r="D88" s="62">
        <v>231022</v>
      </c>
      <c r="E88" s="63">
        <f t="shared" si="2"/>
        <v>4.035790016578215E-4</v>
      </c>
      <c r="F88" s="62">
        <f t="shared" si="3"/>
        <v>190257.75550924064</v>
      </c>
    </row>
    <row r="89" spans="1:6" x14ac:dyDescent="0.25">
      <c r="A89" s="68">
        <v>108058003</v>
      </c>
      <c r="B89" s="61" t="s">
        <v>645</v>
      </c>
      <c r="C89" s="61" t="s">
        <v>641</v>
      </c>
      <c r="D89" s="62">
        <v>286855</v>
      </c>
      <c r="E89" s="63">
        <f t="shared" si="2"/>
        <v>5.0111528131759921E-4</v>
      </c>
      <c r="F89" s="62">
        <f t="shared" si="3"/>
        <v>236238.92294501493</v>
      </c>
    </row>
    <row r="90" spans="1:6" x14ac:dyDescent="0.25">
      <c r="A90" s="68">
        <v>114060503</v>
      </c>
      <c r="B90" s="61" t="s">
        <v>646</v>
      </c>
      <c r="C90" s="61" t="s">
        <v>647</v>
      </c>
      <c r="D90" s="62">
        <v>296284</v>
      </c>
      <c r="E90" s="63">
        <f t="shared" si="2"/>
        <v>5.1758707364314217E-4</v>
      </c>
      <c r="F90" s="62">
        <f t="shared" si="3"/>
        <v>244004.15905541403</v>
      </c>
    </row>
    <row r="91" spans="1:6" x14ac:dyDescent="0.25">
      <c r="A91" s="68">
        <v>114060753</v>
      </c>
      <c r="B91" s="61" t="s">
        <v>648</v>
      </c>
      <c r="C91" s="61" t="s">
        <v>647</v>
      </c>
      <c r="D91" s="62">
        <v>650732</v>
      </c>
      <c r="E91" s="63">
        <f t="shared" si="2"/>
        <v>1.1367825181445815E-3</v>
      </c>
      <c r="F91" s="62">
        <f t="shared" si="3"/>
        <v>535909.17643358291</v>
      </c>
    </row>
    <row r="92" spans="1:6" x14ac:dyDescent="0.25">
      <c r="A92" s="68">
        <v>114060853</v>
      </c>
      <c r="B92" s="61" t="s">
        <v>649</v>
      </c>
      <c r="C92" s="61" t="s">
        <v>647</v>
      </c>
      <c r="D92" s="62">
        <v>199320</v>
      </c>
      <c r="E92" s="63">
        <f t="shared" si="2"/>
        <v>3.4819786258640732E-4</v>
      </c>
      <c r="F92" s="62">
        <f t="shared" si="3"/>
        <v>164149.63002701843</v>
      </c>
    </row>
    <row r="93" spans="1:6" x14ac:dyDescent="0.25">
      <c r="A93" s="68">
        <v>114061103</v>
      </c>
      <c r="B93" s="61" t="s">
        <v>650</v>
      </c>
      <c r="C93" s="61" t="s">
        <v>647</v>
      </c>
      <c r="D93" s="62">
        <v>568013</v>
      </c>
      <c r="E93" s="63">
        <f t="shared" si="2"/>
        <v>9.9227830885657712E-4</v>
      </c>
      <c r="F93" s="62">
        <f t="shared" si="3"/>
        <v>467786.09171451337</v>
      </c>
    </row>
    <row r="94" spans="1:6" x14ac:dyDescent="0.25">
      <c r="A94" s="68">
        <v>114061503</v>
      </c>
      <c r="B94" s="61" t="s">
        <v>651</v>
      </c>
      <c r="C94" s="61" t="s">
        <v>647</v>
      </c>
      <c r="D94" s="62">
        <v>352208</v>
      </c>
      <c r="E94" s="63">
        <f t="shared" si="2"/>
        <v>6.1528232383018932E-4</v>
      </c>
      <c r="F94" s="62">
        <f t="shared" si="3"/>
        <v>290060.26937866799</v>
      </c>
    </row>
    <row r="95" spans="1:6" x14ac:dyDescent="0.25">
      <c r="A95" s="68">
        <v>114062003</v>
      </c>
      <c r="B95" s="61" t="s">
        <v>652</v>
      </c>
      <c r="C95" s="61" t="s">
        <v>647</v>
      </c>
      <c r="D95" s="62">
        <v>433969</v>
      </c>
      <c r="E95" s="63">
        <f t="shared" si="2"/>
        <v>7.5811297525968586E-4</v>
      </c>
      <c r="F95" s="62">
        <f t="shared" si="3"/>
        <v>357394.39490866521</v>
      </c>
    </row>
    <row r="96" spans="1:6" x14ac:dyDescent="0.25">
      <c r="A96" s="68">
        <v>114062503</v>
      </c>
      <c r="B96" s="61" t="s">
        <v>653</v>
      </c>
      <c r="C96" s="61" t="s">
        <v>647</v>
      </c>
      <c r="D96" s="62">
        <v>382782</v>
      </c>
      <c r="E96" s="63">
        <f t="shared" si="2"/>
        <v>6.6869292713500985E-4</v>
      </c>
      <c r="F96" s="62">
        <f t="shared" si="3"/>
        <v>315239.43247542728</v>
      </c>
    </row>
    <row r="97" spans="1:6" x14ac:dyDescent="0.25">
      <c r="A97" s="68">
        <v>114063003</v>
      </c>
      <c r="B97" s="61" t="s">
        <v>654</v>
      </c>
      <c r="C97" s="61" t="s">
        <v>647</v>
      </c>
      <c r="D97" s="62">
        <v>553783</v>
      </c>
      <c r="E97" s="63">
        <f t="shared" si="2"/>
        <v>9.6741951102091305E-4</v>
      </c>
      <c r="F97" s="62">
        <f t="shared" si="3"/>
        <v>456067.00062839827</v>
      </c>
    </row>
    <row r="98" spans="1:6" x14ac:dyDescent="0.25">
      <c r="A98" s="68">
        <v>114063503</v>
      </c>
      <c r="B98" s="61" t="s">
        <v>655</v>
      </c>
      <c r="C98" s="61" t="s">
        <v>647</v>
      </c>
      <c r="D98" s="62">
        <v>442852</v>
      </c>
      <c r="E98" s="63">
        <f t="shared" si="2"/>
        <v>7.7363094442161175E-4</v>
      </c>
      <c r="F98" s="62">
        <f t="shared" si="3"/>
        <v>364709.97369418608</v>
      </c>
    </row>
    <row r="99" spans="1:6" x14ac:dyDescent="0.25">
      <c r="A99" s="68">
        <v>114064003</v>
      </c>
      <c r="B99" s="61" t="s">
        <v>656</v>
      </c>
      <c r="C99" s="61" t="s">
        <v>647</v>
      </c>
      <c r="D99" s="62">
        <v>241094</v>
      </c>
      <c r="E99" s="63">
        <f t="shared" si="2"/>
        <v>4.2117406924747783E-4</v>
      </c>
      <c r="F99" s="62">
        <f t="shared" si="3"/>
        <v>198552.53312128226</v>
      </c>
    </row>
    <row r="100" spans="1:6" x14ac:dyDescent="0.25">
      <c r="A100" s="68">
        <v>114065503</v>
      </c>
      <c r="B100" s="61" t="s">
        <v>657</v>
      </c>
      <c r="C100" s="61" t="s">
        <v>647</v>
      </c>
      <c r="D100" s="62">
        <v>766735</v>
      </c>
      <c r="E100" s="63">
        <f t="shared" si="2"/>
        <v>1.3394315079780705E-3</v>
      </c>
      <c r="F100" s="62">
        <f t="shared" si="3"/>
        <v>631443.23990952224</v>
      </c>
    </row>
    <row r="101" spans="1:6" x14ac:dyDescent="0.25">
      <c r="A101" s="68">
        <v>114066503</v>
      </c>
      <c r="B101" s="61" t="s">
        <v>658</v>
      </c>
      <c r="C101" s="61" t="s">
        <v>647</v>
      </c>
      <c r="D101" s="62">
        <v>316165</v>
      </c>
      <c r="E101" s="63">
        <f t="shared" si="2"/>
        <v>5.5231776652935711E-4</v>
      </c>
      <c r="F101" s="62">
        <f t="shared" si="3"/>
        <v>260377.12109919867</v>
      </c>
    </row>
    <row r="102" spans="1:6" x14ac:dyDescent="0.25">
      <c r="A102" s="68">
        <v>114067002</v>
      </c>
      <c r="B102" s="61" t="s">
        <v>659</v>
      </c>
      <c r="C102" s="61" t="s">
        <v>647</v>
      </c>
      <c r="D102" s="62">
        <v>14076152</v>
      </c>
      <c r="E102" s="63">
        <f t="shared" si="2"/>
        <v>2.4590036322704106E-2</v>
      </c>
      <c r="F102" s="62">
        <f t="shared" si="3"/>
        <v>11592389.840478003</v>
      </c>
    </row>
    <row r="103" spans="1:6" x14ac:dyDescent="0.25">
      <c r="A103" s="68">
        <v>114067503</v>
      </c>
      <c r="B103" s="61" t="s">
        <v>660</v>
      </c>
      <c r="C103" s="61" t="s">
        <v>647</v>
      </c>
      <c r="D103" s="62">
        <v>233552</v>
      </c>
      <c r="E103" s="63">
        <f t="shared" si="2"/>
        <v>4.0799873170168873E-4</v>
      </c>
      <c r="F103" s="62">
        <f t="shared" si="3"/>
        <v>192341.33249081983</v>
      </c>
    </row>
    <row r="104" spans="1:6" x14ac:dyDescent="0.25">
      <c r="A104" s="68">
        <v>114068003</v>
      </c>
      <c r="B104" s="61" t="s">
        <v>661</v>
      </c>
      <c r="C104" s="61" t="s">
        <v>647</v>
      </c>
      <c r="D104" s="62">
        <v>361099</v>
      </c>
      <c r="E104" s="63">
        <f t="shared" si="2"/>
        <v>6.3081426842308394E-4</v>
      </c>
      <c r="F104" s="62">
        <f t="shared" si="3"/>
        <v>297382.43654990132</v>
      </c>
    </row>
    <row r="105" spans="1:6" x14ac:dyDescent="0.25">
      <c r="A105" s="68">
        <v>114068103</v>
      </c>
      <c r="B105" s="61" t="s">
        <v>662</v>
      </c>
      <c r="C105" s="61" t="s">
        <v>647</v>
      </c>
      <c r="D105" s="62">
        <v>535921</v>
      </c>
      <c r="E105" s="63">
        <f t="shared" si="2"/>
        <v>9.3621586752543637E-4</v>
      </c>
      <c r="F105" s="62">
        <f t="shared" si="3"/>
        <v>441356.78242880665</v>
      </c>
    </row>
    <row r="106" spans="1:6" x14ac:dyDescent="0.25">
      <c r="A106" s="68">
        <v>114069103</v>
      </c>
      <c r="B106" s="61" t="s">
        <v>663</v>
      </c>
      <c r="C106" s="61" t="s">
        <v>647</v>
      </c>
      <c r="D106" s="62">
        <v>659684</v>
      </c>
      <c r="E106" s="63">
        <f t="shared" si="2"/>
        <v>1.1524210253986127E-3</v>
      </c>
      <c r="F106" s="62">
        <f t="shared" si="3"/>
        <v>543281.580045874</v>
      </c>
    </row>
    <row r="107" spans="1:6" x14ac:dyDescent="0.25">
      <c r="A107" s="68">
        <v>114069353</v>
      </c>
      <c r="B107" s="61" t="s">
        <v>664</v>
      </c>
      <c r="C107" s="61" t="s">
        <v>647</v>
      </c>
      <c r="D107" s="62">
        <v>268402</v>
      </c>
      <c r="E107" s="63">
        <f t="shared" si="2"/>
        <v>4.6887920285930608E-4</v>
      </c>
      <c r="F107" s="62">
        <f t="shared" si="3"/>
        <v>221041.98775091209</v>
      </c>
    </row>
    <row r="108" spans="1:6" x14ac:dyDescent="0.25">
      <c r="A108" s="68">
        <v>108070502</v>
      </c>
      <c r="B108" s="61" t="s">
        <v>665</v>
      </c>
      <c r="C108" s="61" t="s">
        <v>666</v>
      </c>
      <c r="D108" s="62">
        <v>3060351</v>
      </c>
      <c r="E108" s="63">
        <f t="shared" si="2"/>
        <v>5.3462155175806447E-3</v>
      </c>
      <c r="F108" s="62">
        <f t="shared" si="3"/>
        <v>2520346.6004556282</v>
      </c>
    </row>
    <row r="109" spans="1:6" x14ac:dyDescent="0.25">
      <c r="A109" s="68">
        <v>108071003</v>
      </c>
      <c r="B109" s="61" t="s">
        <v>667</v>
      </c>
      <c r="C109" s="61" t="s">
        <v>666</v>
      </c>
      <c r="D109" s="62">
        <v>174778</v>
      </c>
      <c r="E109" s="63">
        <f t="shared" si="2"/>
        <v>3.0532473423202435E-4</v>
      </c>
      <c r="F109" s="62">
        <f t="shared" si="3"/>
        <v>143938.10975748659</v>
      </c>
    </row>
    <row r="110" spans="1:6" x14ac:dyDescent="0.25">
      <c r="A110" s="68">
        <v>108071504</v>
      </c>
      <c r="B110" s="61" t="s">
        <v>668</v>
      </c>
      <c r="C110" s="61" t="s">
        <v>666</v>
      </c>
      <c r="D110" s="62">
        <v>349564</v>
      </c>
      <c r="E110" s="63">
        <f t="shared" si="2"/>
        <v>6.1066344389501743E-4</v>
      </c>
      <c r="F110" s="62">
        <f t="shared" si="3"/>
        <v>287882.80790068564</v>
      </c>
    </row>
    <row r="111" spans="1:6" x14ac:dyDescent="0.25">
      <c r="A111" s="68">
        <v>108073503</v>
      </c>
      <c r="B111" s="61" t="s">
        <v>669</v>
      </c>
      <c r="C111" s="61" t="s">
        <v>666</v>
      </c>
      <c r="D111" s="62">
        <v>599175</v>
      </c>
      <c r="E111" s="63">
        <f t="shared" si="2"/>
        <v>1.0467161063376009E-3</v>
      </c>
      <c r="F111" s="62">
        <f t="shared" si="3"/>
        <v>493449.50116114173</v>
      </c>
    </row>
    <row r="112" spans="1:6" x14ac:dyDescent="0.25">
      <c r="A112" s="68">
        <v>108077503</v>
      </c>
      <c r="B112" s="61" t="s">
        <v>670</v>
      </c>
      <c r="C112" s="61" t="s">
        <v>666</v>
      </c>
      <c r="D112" s="62">
        <v>359002</v>
      </c>
      <c r="E112" s="63">
        <f t="shared" si="2"/>
        <v>6.2715095858040032E-4</v>
      </c>
      <c r="F112" s="62">
        <f t="shared" si="3"/>
        <v>295655.45594501134</v>
      </c>
    </row>
    <row r="113" spans="1:6" x14ac:dyDescent="0.25">
      <c r="A113" s="68">
        <v>108078003</v>
      </c>
      <c r="B113" s="61" t="s">
        <v>671</v>
      </c>
      <c r="C113" s="61" t="s">
        <v>666</v>
      </c>
      <c r="D113" s="62">
        <v>491387</v>
      </c>
      <c r="E113" s="63">
        <f t="shared" si="2"/>
        <v>8.5841813718014713E-4</v>
      </c>
      <c r="F113" s="62">
        <f t="shared" si="3"/>
        <v>404680.88626372919</v>
      </c>
    </row>
    <row r="114" spans="1:6" x14ac:dyDescent="0.25">
      <c r="A114" s="68">
        <v>108079004</v>
      </c>
      <c r="B114" s="61" t="s">
        <v>672</v>
      </c>
      <c r="C114" s="61" t="s">
        <v>666</v>
      </c>
      <c r="D114" s="62">
        <v>132644</v>
      </c>
      <c r="E114" s="63">
        <f t="shared" si="2"/>
        <v>2.3171963317736007E-4</v>
      </c>
      <c r="F114" s="62">
        <f t="shared" si="3"/>
        <v>109238.72930616009</v>
      </c>
    </row>
    <row r="115" spans="1:6" x14ac:dyDescent="0.25">
      <c r="A115" s="68">
        <v>117080503</v>
      </c>
      <c r="B115" s="61" t="s">
        <v>673</v>
      </c>
      <c r="C115" s="61" t="s">
        <v>674</v>
      </c>
      <c r="D115" s="62">
        <v>584332</v>
      </c>
      <c r="E115" s="63">
        <f t="shared" si="2"/>
        <v>1.0207864411039562E-3</v>
      </c>
      <c r="F115" s="62">
        <f t="shared" si="3"/>
        <v>481225.57501980598</v>
      </c>
    </row>
    <row r="116" spans="1:6" x14ac:dyDescent="0.25">
      <c r="A116" s="68">
        <v>117081003</v>
      </c>
      <c r="B116" s="61" t="s">
        <v>675</v>
      </c>
      <c r="C116" s="61" t="s">
        <v>674</v>
      </c>
      <c r="D116" s="62">
        <v>375517</v>
      </c>
      <c r="E116" s="63">
        <f t="shared" si="2"/>
        <v>6.5600148888651365E-4</v>
      </c>
      <c r="F116" s="62">
        <f t="shared" si="3"/>
        <v>309256.35470026027</v>
      </c>
    </row>
    <row r="117" spans="1:6" x14ac:dyDescent="0.25">
      <c r="A117" s="68">
        <v>117083004</v>
      </c>
      <c r="B117" s="61" t="s">
        <v>676</v>
      </c>
      <c r="C117" s="61" t="s">
        <v>674</v>
      </c>
      <c r="D117" s="62">
        <v>256942</v>
      </c>
      <c r="E117" s="63">
        <f t="shared" si="2"/>
        <v>4.4885939799657165E-4</v>
      </c>
      <c r="F117" s="62">
        <f t="shared" si="3"/>
        <v>211604.12521775119</v>
      </c>
    </row>
    <row r="118" spans="1:6" x14ac:dyDescent="0.25">
      <c r="A118" s="68">
        <v>117086003</v>
      </c>
      <c r="B118" s="61" t="s">
        <v>677</v>
      </c>
      <c r="C118" s="61" t="s">
        <v>674</v>
      </c>
      <c r="D118" s="62">
        <v>253410</v>
      </c>
      <c r="E118" s="63">
        <f t="shared" si="2"/>
        <v>4.4268924522386852E-4</v>
      </c>
      <c r="F118" s="62">
        <f t="shared" si="3"/>
        <v>208695.35292568101</v>
      </c>
    </row>
    <row r="119" spans="1:6" x14ac:dyDescent="0.25">
      <c r="A119" s="68">
        <v>117086503</v>
      </c>
      <c r="B119" s="61" t="s">
        <v>678</v>
      </c>
      <c r="C119" s="61" t="s">
        <v>674</v>
      </c>
      <c r="D119" s="62">
        <v>436125</v>
      </c>
      <c r="E119" s="63">
        <f t="shared" si="2"/>
        <v>7.6187935390576399E-4</v>
      </c>
      <c r="F119" s="62">
        <f t="shared" si="3"/>
        <v>359169.96485818486</v>
      </c>
    </row>
    <row r="120" spans="1:6" x14ac:dyDescent="0.25">
      <c r="A120" s="68">
        <v>117086653</v>
      </c>
      <c r="B120" s="61" t="s">
        <v>679</v>
      </c>
      <c r="C120" s="61" t="s">
        <v>674</v>
      </c>
      <c r="D120" s="62">
        <v>316120</v>
      </c>
      <c r="E120" s="63">
        <f t="shared" si="2"/>
        <v>5.5223915473015788E-4</v>
      </c>
      <c r="F120" s="62">
        <f t="shared" si="3"/>
        <v>260340.06142956583</v>
      </c>
    </row>
    <row r="121" spans="1:6" x14ac:dyDescent="0.25">
      <c r="A121" s="68">
        <v>117089003</v>
      </c>
      <c r="B121" s="61" t="s">
        <v>680</v>
      </c>
      <c r="C121" s="61" t="s">
        <v>674</v>
      </c>
      <c r="D121" s="62">
        <v>280234</v>
      </c>
      <c r="E121" s="63">
        <f t="shared" si="2"/>
        <v>4.8954886526208737E-4</v>
      </c>
      <c r="F121" s="62">
        <f t="shared" si="3"/>
        <v>230786.21021970437</v>
      </c>
    </row>
    <row r="122" spans="1:6" x14ac:dyDescent="0.25">
      <c r="A122" s="68">
        <v>122091002</v>
      </c>
      <c r="B122" s="61" t="s">
        <v>681</v>
      </c>
      <c r="C122" s="61" t="s">
        <v>682</v>
      </c>
      <c r="D122" s="62">
        <v>1503733</v>
      </c>
      <c r="E122" s="63">
        <f t="shared" si="2"/>
        <v>2.6269145921164259E-3</v>
      </c>
      <c r="F122" s="62">
        <f t="shared" si="3"/>
        <v>1238396.6265774558</v>
      </c>
    </row>
    <row r="123" spans="1:6" x14ac:dyDescent="0.25">
      <c r="A123" s="68">
        <v>122091303</v>
      </c>
      <c r="B123" s="61" t="s">
        <v>683</v>
      </c>
      <c r="C123" s="61" t="s">
        <v>682</v>
      </c>
      <c r="D123" s="62">
        <v>455006</v>
      </c>
      <c r="E123" s="63">
        <f t="shared" si="2"/>
        <v>7.9486311792088522E-4</v>
      </c>
      <c r="F123" s="62">
        <f t="shared" si="3"/>
        <v>374719.3786879066</v>
      </c>
    </row>
    <row r="124" spans="1:6" x14ac:dyDescent="0.25">
      <c r="A124" s="68">
        <v>122091352</v>
      </c>
      <c r="B124" s="61" t="s">
        <v>684</v>
      </c>
      <c r="C124" s="61" t="s">
        <v>682</v>
      </c>
      <c r="D124" s="62">
        <v>1661165</v>
      </c>
      <c r="E124" s="63">
        <f t="shared" si="2"/>
        <v>2.9019370981504581E-3</v>
      </c>
      <c r="F124" s="62">
        <f t="shared" si="3"/>
        <v>1368049.4690138074</v>
      </c>
    </row>
    <row r="125" spans="1:6" x14ac:dyDescent="0.25">
      <c r="A125" s="68">
        <v>122092002</v>
      </c>
      <c r="B125" s="61" t="s">
        <v>685</v>
      </c>
      <c r="C125" s="61" t="s">
        <v>682</v>
      </c>
      <c r="D125" s="62">
        <v>637327</v>
      </c>
      <c r="E125" s="63">
        <f t="shared" si="2"/>
        <v>1.1133649366275697E-3</v>
      </c>
      <c r="F125" s="62">
        <f t="shared" si="3"/>
        <v>524869.5126240697</v>
      </c>
    </row>
    <row r="126" spans="1:6" x14ac:dyDescent="0.25">
      <c r="A126" s="68">
        <v>122092102</v>
      </c>
      <c r="B126" s="61" t="s">
        <v>686</v>
      </c>
      <c r="C126" s="61" t="s">
        <v>682</v>
      </c>
      <c r="D126" s="62">
        <v>930024</v>
      </c>
      <c r="E126" s="63">
        <f t="shared" si="2"/>
        <v>1.6246857764100986E-3</v>
      </c>
      <c r="F126" s="62">
        <f t="shared" si="3"/>
        <v>765919.60423564003</v>
      </c>
    </row>
    <row r="127" spans="1:6" x14ac:dyDescent="0.25">
      <c r="A127" s="68">
        <v>122092353</v>
      </c>
      <c r="B127" s="61" t="s">
        <v>687</v>
      </c>
      <c r="C127" s="61" t="s">
        <v>682</v>
      </c>
      <c r="D127" s="62">
        <v>314659</v>
      </c>
      <c r="E127" s="63">
        <f t="shared" si="2"/>
        <v>5.4968689164948989E-4</v>
      </c>
      <c r="F127" s="62">
        <f t="shared" si="3"/>
        <v>259136.85748881992</v>
      </c>
    </row>
    <row r="128" spans="1:6" x14ac:dyDescent="0.25">
      <c r="A128" s="68">
        <v>122097203</v>
      </c>
      <c r="B128" s="61" t="s">
        <v>688</v>
      </c>
      <c r="C128" s="61" t="s">
        <v>682</v>
      </c>
      <c r="D128" s="62">
        <v>232773</v>
      </c>
      <c r="E128" s="63">
        <f t="shared" si="2"/>
        <v>4.0663787411110669E-4</v>
      </c>
      <c r="F128" s="62">
        <f t="shared" si="3"/>
        <v>191699.78843206482</v>
      </c>
    </row>
    <row r="129" spans="1:6" x14ac:dyDescent="0.25">
      <c r="A129" s="68">
        <v>122097502</v>
      </c>
      <c r="B129" s="61" t="s">
        <v>689</v>
      </c>
      <c r="C129" s="61" t="s">
        <v>682</v>
      </c>
      <c r="D129" s="62">
        <v>874944</v>
      </c>
      <c r="E129" s="63">
        <f t="shared" si="2"/>
        <v>1.5284649341902547E-3</v>
      </c>
      <c r="F129" s="62">
        <f t="shared" si="3"/>
        <v>720558.56860505522</v>
      </c>
    </row>
    <row r="130" spans="1:6" x14ac:dyDescent="0.25">
      <c r="A130" s="68">
        <v>122097604</v>
      </c>
      <c r="B130" s="61" t="s">
        <v>690</v>
      </c>
      <c r="C130" s="61" t="s">
        <v>682</v>
      </c>
      <c r="D130" s="62">
        <v>52897</v>
      </c>
      <c r="E130" s="63">
        <f t="shared" si="2"/>
        <v>9.2407296494246375E-5</v>
      </c>
      <c r="F130" s="62">
        <f t="shared" si="3"/>
        <v>43563.229879285544</v>
      </c>
    </row>
    <row r="131" spans="1:6" x14ac:dyDescent="0.25">
      <c r="A131" s="68">
        <v>122098003</v>
      </c>
      <c r="B131" s="61" t="s">
        <v>691</v>
      </c>
      <c r="C131" s="61" t="s">
        <v>682</v>
      </c>
      <c r="D131" s="62">
        <v>151156</v>
      </c>
      <c r="E131" s="63">
        <f t="shared" si="2"/>
        <v>2.6405878043904765E-4</v>
      </c>
      <c r="F131" s="62">
        <f t="shared" si="3"/>
        <v>124484.25384489261</v>
      </c>
    </row>
    <row r="132" spans="1:6" x14ac:dyDescent="0.25">
      <c r="A132" s="68">
        <v>122098103</v>
      </c>
      <c r="B132" s="61" t="s">
        <v>692</v>
      </c>
      <c r="C132" s="61" t="s">
        <v>682</v>
      </c>
      <c r="D132" s="62">
        <v>582199</v>
      </c>
      <c r="E132" s="63">
        <f t="shared" si="2"/>
        <v>1.0170602418219132E-3</v>
      </c>
      <c r="F132" s="62">
        <f t="shared" si="3"/>
        <v>479468.94667920977</v>
      </c>
    </row>
    <row r="133" spans="1:6" x14ac:dyDescent="0.25">
      <c r="A133" s="68">
        <v>122098202</v>
      </c>
      <c r="B133" s="61" t="s">
        <v>693</v>
      </c>
      <c r="C133" s="61" t="s">
        <v>682</v>
      </c>
      <c r="D133" s="62">
        <v>840114</v>
      </c>
      <c r="E133" s="63">
        <f t="shared" si="2"/>
        <v>1.4676194016100591E-3</v>
      </c>
      <c r="F133" s="62">
        <f t="shared" si="3"/>
        <v>691874.38430924423</v>
      </c>
    </row>
    <row r="134" spans="1:6" x14ac:dyDescent="0.25">
      <c r="A134" s="68">
        <v>122098403</v>
      </c>
      <c r="B134" s="61" t="s">
        <v>694</v>
      </c>
      <c r="C134" s="61" t="s">
        <v>682</v>
      </c>
      <c r="D134" s="62">
        <v>481651</v>
      </c>
      <c r="E134" s="63">
        <f t="shared" si="2"/>
        <v>8.4141003769117831E-4</v>
      </c>
      <c r="F134" s="62">
        <f t="shared" si="3"/>
        <v>396662.82085161272</v>
      </c>
    </row>
    <row r="135" spans="1:6" x14ac:dyDescent="0.25">
      <c r="A135" s="68">
        <v>104101252</v>
      </c>
      <c r="B135" s="61" t="s">
        <v>695</v>
      </c>
      <c r="C135" s="61" t="s">
        <v>696</v>
      </c>
      <c r="D135" s="62">
        <v>1605211</v>
      </c>
      <c r="E135" s="63">
        <f t="shared" si="2"/>
        <v>2.804189440097278E-3</v>
      </c>
      <c r="F135" s="62">
        <f t="shared" si="3"/>
        <v>1321968.6522441313</v>
      </c>
    </row>
    <row r="136" spans="1:6" x14ac:dyDescent="0.25">
      <c r="A136" s="68">
        <v>104103603</v>
      </c>
      <c r="B136" s="61" t="s">
        <v>697</v>
      </c>
      <c r="C136" s="61" t="s">
        <v>696</v>
      </c>
      <c r="D136" s="62">
        <v>262592</v>
      </c>
      <c r="E136" s="63">
        <f t="shared" si="2"/>
        <v>4.5872954611825138E-4</v>
      </c>
      <c r="F136" s="62">
        <f t="shared" si="3"/>
        <v>216257.1726272066</v>
      </c>
    </row>
    <row r="137" spans="1:6" x14ac:dyDescent="0.25">
      <c r="A137" s="68">
        <v>104105003</v>
      </c>
      <c r="B137" s="61" t="s">
        <v>698</v>
      </c>
      <c r="C137" s="61" t="s">
        <v>696</v>
      </c>
      <c r="D137" s="62">
        <v>131875</v>
      </c>
      <c r="E137" s="63">
        <f t="shared" si="2"/>
        <v>2.3037624487548896E-4</v>
      </c>
      <c r="F137" s="62">
        <f t="shared" si="3"/>
        <v>108605.42072954572</v>
      </c>
    </row>
    <row r="138" spans="1:6" x14ac:dyDescent="0.25">
      <c r="A138" s="68">
        <v>104105353</v>
      </c>
      <c r="B138" s="61" t="s">
        <v>699</v>
      </c>
      <c r="C138" s="61" t="s">
        <v>696</v>
      </c>
      <c r="D138" s="62">
        <v>290782</v>
      </c>
      <c r="E138" s="63">
        <f t="shared" si="2"/>
        <v>5.0797547099438436E-4</v>
      </c>
      <c r="F138" s="62">
        <f t="shared" si="3"/>
        <v>239472.99678163993</v>
      </c>
    </row>
    <row r="139" spans="1:6" x14ac:dyDescent="0.25">
      <c r="A139" s="68">
        <v>104107903</v>
      </c>
      <c r="B139" s="61" t="s">
        <v>700</v>
      </c>
      <c r="C139" s="61" t="s">
        <v>696</v>
      </c>
      <c r="D139" s="62">
        <v>345355</v>
      </c>
      <c r="E139" s="63">
        <f t="shared" si="2"/>
        <v>6.0331062027658381E-4</v>
      </c>
      <c r="F139" s="62">
        <f t="shared" si="3"/>
        <v>284416.49346769491</v>
      </c>
    </row>
    <row r="140" spans="1:6" x14ac:dyDescent="0.25">
      <c r="A140" s="68">
        <v>104107503</v>
      </c>
      <c r="B140" s="61" t="s">
        <v>701</v>
      </c>
      <c r="C140" s="61" t="s">
        <v>696</v>
      </c>
      <c r="D140" s="62">
        <v>306113</v>
      </c>
      <c r="E140" s="63">
        <f t="shared" si="2"/>
        <v>5.3475763751712271E-4</v>
      </c>
      <c r="F140" s="62">
        <f t="shared" si="3"/>
        <v>252098.81445143835</v>
      </c>
    </row>
    <row r="141" spans="1:6" x14ac:dyDescent="0.25">
      <c r="A141" s="68">
        <v>104107803</v>
      </c>
      <c r="B141" s="61" t="s">
        <v>702</v>
      </c>
      <c r="C141" s="61" t="s">
        <v>696</v>
      </c>
      <c r="D141" s="62">
        <v>268931</v>
      </c>
      <c r="E141" s="63">
        <f t="shared" si="2"/>
        <v>4.6980332823211469E-4</v>
      </c>
      <c r="F141" s="62">
        <f t="shared" si="3"/>
        <v>221477.64475615136</v>
      </c>
    </row>
    <row r="142" spans="1:6" x14ac:dyDescent="0.25">
      <c r="A142" s="68">
        <v>108110603</v>
      </c>
      <c r="B142" s="61" t="s">
        <v>703</v>
      </c>
      <c r="C142" s="61" t="s">
        <v>704</v>
      </c>
      <c r="D142" s="62">
        <v>366896</v>
      </c>
      <c r="E142" s="63">
        <f t="shared" si="2"/>
        <v>6.409412150888144E-4</v>
      </c>
      <c r="F142" s="62">
        <f t="shared" si="3"/>
        <v>302156.54554682394</v>
      </c>
    </row>
    <row r="143" spans="1:6" x14ac:dyDescent="0.25">
      <c r="A143" s="68">
        <v>108111203</v>
      </c>
      <c r="B143" s="61" t="s">
        <v>705</v>
      </c>
      <c r="C143" s="61" t="s">
        <v>704</v>
      </c>
      <c r="D143" s="62">
        <v>251581</v>
      </c>
      <c r="E143" s="63">
        <f t="shared" si="2"/>
        <v>4.3949411231863802E-4</v>
      </c>
      <c r="F143" s="62">
        <f t="shared" si="3"/>
        <v>207189.08324215995</v>
      </c>
    </row>
    <row r="144" spans="1:6" x14ac:dyDescent="0.25">
      <c r="A144" s="68">
        <v>108111303</v>
      </c>
      <c r="B144" s="61" t="s">
        <v>706</v>
      </c>
      <c r="C144" s="61" t="s">
        <v>704</v>
      </c>
      <c r="D144" s="62">
        <v>353914</v>
      </c>
      <c r="E144" s="63">
        <f t="shared" si="2"/>
        <v>6.1826258448427528E-4</v>
      </c>
      <c r="F144" s="62">
        <f t="shared" si="3"/>
        <v>291465.24263185932</v>
      </c>
    </row>
    <row r="145" spans="1:6" x14ac:dyDescent="0.25">
      <c r="A145" s="68">
        <v>108111403</v>
      </c>
      <c r="B145" s="61" t="s">
        <v>707</v>
      </c>
      <c r="C145" s="61" t="s">
        <v>704</v>
      </c>
      <c r="D145" s="62">
        <v>280307</v>
      </c>
      <c r="E145" s="63">
        <f t="shared" si="2"/>
        <v>4.8967639106967727E-4</v>
      </c>
      <c r="F145" s="62">
        <f t="shared" si="3"/>
        <v>230846.32923933101</v>
      </c>
    </row>
    <row r="146" spans="1:6" x14ac:dyDescent="0.25">
      <c r="A146" s="68">
        <v>108112003</v>
      </c>
      <c r="B146" s="61" t="s">
        <v>708</v>
      </c>
      <c r="C146" s="61" t="s">
        <v>704</v>
      </c>
      <c r="D146" s="62">
        <v>307427</v>
      </c>
      <c r="E146" s="63">
        <f t="shared" si="2"/>
        <v>5.3705310205373993E-4</v>
      </c>
      <c r="F146" s="62">
        <f t="shared" si="3"/>
        <v>253180.95680471702</v>
      </c>
    </row>
    <row r="147" spans="1:6" x14ac:dyDescent="0.25">
      <c r="A147" s="68">
        <v>108112203</v>
      </c>
      <c r="B147" s="61" t="s">
        <v>709</v>
      </c>
      <c r="C147" s="61" t="s">
        <v>704</v>
      </c>
      <c r="D147" s="62">
        <v>475897</v>
      </c>
      <c r="E147" s="63">
        <f t="shared" ref="E147:E210" si="4">D147/$D$686</f>
        <v>8.3135820896690479E-4</v>
      </c>
      <c r="F147" s="62">
        <f t="shared" ref="F147:F210" si="5">E147*$F$688</f>
        <v>391924.12442789477</v>
      </c>
    </row>
    <row r="148" spans="1:6" x14ac:dyDescent="0.25">
      <c r="A148" s="68">
        <v>108112502</v>
      </c>
      <c r="B148" s="61" t="s">
        <v>710</v>
      </c>
      <c r="C148" s="61" t="s">
        <v>704</v>
      </c>
      <c r="D148" s="62">
        <v>2715016</v>
      </c>
      <c r="E148" s="63">
        <f t="shared" si="4"/>
        <v>4.7429398358814828E-3</v>
      </c>
      <c r="F148" s="62">
        <f t="shared" si="5"/>
        <v>2235946.5779522145</v>
      </c>
    </row>
    <row r="149" spans="1:6" x14ac:dyDescent="0.25">
      <c r="A149" s="68">
        <v>108114503</v>
      </c>
      <c r="B149" s="61" t="s">
        <v>711</v>
      </c>
      <c r="C149" s="61" t="s">
        <v>704</v>
      </c>
      <c r="D149" s="62">
        <v>270344</v>
      </c>
      <c r="E149" s="63">
        <f t="shared" si="4"/>
        <v>4.7227173872697018E-4</v>
      </c>
      <c r="F149" s="62">
        <f t="shared" si="5"/>
        <v>222641.31838262227</v>
      </c>
    </row>
    <row r="150" spans="1:6" x14ac:dyDescent="0.25">
      <c r="A150" s="68">
        <v>108116003</v>
      </c>
      <c r="B150" s="61" t="s">
        <v>712</v>
      </c>
      <c r="C150" s="61" t="s">
        <v>704</v>
      </c>
      <c r="D150" s="62">
        <v>369941</v>
      </c>
      <c r="E150" s="63">
        <f t="shared" si="4"/>
        <v>6.4626061350129486E-4</v>
      </c>
      <c r="F150" s="62">
        <f t="shared" si="5"/>
        <v>304664.24985864549</v>
      </c>
    </row>
    <row r="151" spans="1:6" x14ac:dyDescent="0.25">
      <c r="A151" s="68">
        <v>108116303</v>
      </c>
      <c r="B151" s="61" t="s">
        <v>713</v>
      </c>
      <c r="C151" s="61" t="s">
        <v>704</v>
      </c>
      <c r="D151" s="62">
        <v>257008</v>
      </c>
      <c r="E151" s="63">
        <f t="shared" si="4"/>
        <v>4.4897469530206385E-4</v>
      </c>
      <c r="F151" s="62">
        <f t="shared" si="5"/>
        <v>211658.47939987935</v>
      </c>
    </row>
    <row r="152" spans="1:6" x14ac:dyDescent="0.25">
      <c r="A152" s="68">
        <v>108116503</v>
      </c>
      <c r="B152" s="61" t="s">
        <v>714</v>
      </c>
      <c r="C152" s="61" t="s">
        <v>704</v>
      </c>
      <c r="D152" s="62">
        <v>278925</v>
      </c>
      <c r="E152" s="63">
        <f t="shared" si="4"/>
        <v>4.8726213536982567E-4</v>
      </c>
      <c r="F152" s="62">
        <f t="shared" si="5"/>
        <v>229708.18560749604</v>
      </c>
    </row>
    <row r="153" spans="1:6" x14ac:dyDescent="0.25">
      <c r="A153" s="68">
        <v>108118503</v>
      </c>
      <c r="B153" s="61" t="s">
        <v>715</v>
      </c>
      <c r="C153" s="61" t="s">
        <v>704</v>
      </c>
      <c r="D153" s="62">
        <v>236216</v>
      </c>
      <c r="E153" s="63">
        <f t="shared" si="4"/>
        <v>4.1265255021428251E-4</v>
      </c>
      <c r="F153" s="62">
        <f t="shared" si="5"/>
        <v>194535.26493308341</v>
      </c>
    </row>
    <row r="154" spans="1:6" x14ac:dyDescent="0.25">
      <c r="A154" s="68">
        <v>109122703</v>
      </c>
      <c r="B154" s="61" t="s">
        <v>716</v>
      </c>
      <c r="C154" s="61" t="s">
        <v>717</v>
      </c>
      <c r="D154" s="62">
        <v>197295</v>
      </c>
      <c r="E154" s="63">
        <f t="shared" si="4"/>
        <v>3.4466033162244245E-4</v>
      </c>
      <c r="F154" s="62">
        <f t="shared" si="5"/>
        <v>162481.94489354105</v>
      </c>
    </row>
    <row r="155" spans="1:6" x14ac:dyDescent="0.25">
      <c r="A155" s="68">
        <v>121135003</v>
      </c>
      <c r="B155" s="61" t="s">
        <v>718</v>
      </c>
      <c r="C155" s="61" t="s">
        <v>719</v>
      </c>
      <c r="D155" s="62">
        <v>465662</v>
      </c>
      <c r="E155" s="63">
        <f t="shared" si="4"/>
        <v>8.1347839197126021E-4</v>
      </c>
      <c r="F155" s="62">
        <f t="shared" si="5"/>
        <v>383495.10845696088</v>
      </c>
    </row>
    <row r="156" spans="1:6" x14ac:dyDescent="0.25">
      <c r="A156" s="68">
        <v>121135503</v>
      </c>
      <c r="B156" s="61" t="s">
        <v>720</v>
      </c>
      <c r="C156" s="61" t="s">
        <v>719</v>
      </c>
      <c r="D156" s="62">
        <v>580450</v>
      </c>
      <c r="E156" s="63">
        <f t="shared" si="4"/>
        <v>1.0140048632263701E-3</v>
      </c>
      <c r="F156" s="62">
        <f t="shared" si="5"/>
        <v>478028.56085281377</v>
      </c>
    </row>
    <row r="157" spans="1:6" x14ac:dyDescent="0.25">
      <c r="A157" s="68">
        <v>121136503</v>
      </c>
      <c r="B157" s="61" t="s">
        <v>721</v>
      </c>
      <c r="C157" s="61" t="s">
        <v>719</v>
      </c>
      <c r="D157" s="62">
        <v>324686</v>
      </c>
      <c r="E157" s="63">
        <f t="shared" si="4"/>
        <v>5.6720334743994699E-4</v>
      </c>
      <c r="F157" s="62">
        <f t="shared" si="5"/>
        <v>267394.57543122867</v>
      </c>
    </row>
    <row r="158" spans="1:6" x14ac:dyDescent="0.25">
      <c r="A158" s="68">
        <v>121136603</v>
      </c>
      <c r="B158" s="61" t="s">
        <v>722</v>
      </c>
      <c r="C158" s="61" t="s">
        <v>719</v>
      </c>
      <c r="D158" s="62">
        <v>676254</v>
      </c>
      <c r="E158" s="63">
        <f t="shared" si="4"/>
        <v>1.1813676367926364E-3</v>
      </c>
      <c r="F158" s="62">
        <f t="shared" si="5"/>
        <v>556927.77395289647</v>
      </c>
    </row>
    <row r="159" spans="1:6" x14ac:dyDescent="0.25">
      <c r="A159" s="68">
        <v>121139004</v>
      </c>
      <c r="B159" s="61" t="s">
        <v>723</v>
      </c>
      <c r="C159" s="61" t="s">
        <v>719</v>
      </c>
      <c r="D159" s="62">
        <v>171383</v>
      </c>
      <c r="E159" s="63">
        <f t="shared" si="4"/>
        <v>2.9939391071466103E-4</v>
      </c>
      <c r="F159" s="62">
        <f t="shared" si="5"/>
        <v>141142.163570743</v>
      </c>
    </row>
    <row r="160" spans="1:6" x14ac:dyDescent="0.25">
      <c r="A160" s="68">
        <v>110141003</v>
      </c>
      <c r="B160" s="61" t="s">
        <v>724</v>
      </c>
      <c r="C160" s="61" t="s">
        <v>725</v>
      </c>
      <c r="D160" s="62">
        <v>283335</v>
      </c>
      <c r="E160" s="63">
        <f t="shared" si="4"/>
        <v>4.9496609169134918E-4</v>
      </c>
      <c r="F160" s="62">
        <f t="shared" si="5"/>
        <v>233340.03323151349</v>
      </c>
    </row>
    <row r="161" spans="1:6" x14ac:dyDescent="0.25">
      <c r="A161" s="68">
        <v>110141103</v>
      </c>
      <c r="B161" s="61" t="s">
        <v>726</v>
      </c>
      <c r="C161" s="61" t="s">
        <v>725</v>
      </c>
      <c r="D161" s="62">
        <v>419183</v>
      </c>
      <c r="E161" s="63">
        <f t="shared" si="4"/>
        <v>7.3228288497169359E-4</v>
      </c>
      <c r="F161" s="62">
        <f t="shared" si="5"/>
        <v>345217.41101553111</v>
      </c>
    </row>
    <row r="162" spans="1:6" x14ac:dyDescent="0.25">
      <c r="A162" s="68">
        <v>110147003</v>
      </c>
      <c r="B162" s="61" t="s">
        <v>727</v>
      </c>
      <c r="C162" s="61" t="s">
        <v>725</v>
      </c>
      <c r="D162" s="62">
        <v>673798</v>
      </c>
      <c r="E162" s="63">
        <f t="shared" si="4"/>
        <v>1.1770771794852302E-3</v>
      </c>
      <c r="F162" s="62">
        <f t="shared" si="5"/>
        <v>554905.13953915797</v>
      </c>
    </row>
    <row r="163" spans="1:6" x14ac:dyDescent="0.25">
      <c r="A163" s="68">
        <v>110148002</v>
      </c>
      <c r="B163" s="61" t="s">
        <v>728</v>
      </c>
      <c r="C163" s="61" t="s">
        <v>725</v>
      </c>
      <c r="D163" s="62">
        <v>749932</v>
      </c>
      <c r="E163" s="63">
        <f t="shared" si="4"/>
        <v>1.310077862157082E-3</v>
      </c>
      <c r="F163" s="62">
        <f t="shared" si="5"/>
        <v>617605.15926862322</v>
      </c>
    </row>
    <row r="164" spans="1:6" x14ac:dyDescent="0.25">
      <c r="A164" s="68">
        <v>124150503</v>
      </c>
      <c r="B164" s="61" t="s">
        <v>729</v>
      </c>
      <c r="C164" s="61" t="s">
        <v>730</v>
      </c>
      <c r="D164" s="62">
        <v>230424</v>
      </c>
      <c r="E164" s="63">
        <f t="shared" si="4"/>
        <v>4.0253433819290745E-4</v>
      </c>
      <c r="F164" s="62">
        <f t="shared" si="5"/>
        <v>189765.27367723105</v>
      </c>
    </row>
    <row r="165" spans="1:6" x14ac:dyDescent="0.25">
      <c r="A165" s="68">
        <v>124151902</v>
      </c>
      <c r="B165" s="61" t="s">
        <v>731</v>
      </c>
      <c r="C165" s="61" t="s">
        <v>730</v>
      </c>
      <c r="D165" s="62">
        <v>1639067</v>
      </c>
      <c r="E165" s="63">
        <f t="shared" si="4"/>
        <v>2.8633334639570282E-3</v>
      </c>
      <c r="F165" s="62">
        <f t="shared" si="5"/>
        <v>1349850.7005794451</v>
      </c>
    </row>
    <row r="166" spans="1:6" x14ac:dyDescent="0.25">
      <c r="A166" s="68">
        <v>124152003</v>
      </c>
      <c r="B166" s="61" t="s">
        <v>732</v>
      </c>
      <c r="C166" s="61" t="s">
        <v>730</v>
      </c>
      <c r="D166" s="62">
        <v>309732</v>
      </c>
      <c r="E166" s="63">
        <f t="shared" si="4"/>
        <v>5.4107977310161102E-4</v>
      </c>
      <c r="F166" s="62">
        <f t="shared" si="5"/>
        <v>255079.23543813202</v>
      </c>
    </row>
    <row r="167" spans="1:6" x14ac:dyDescent="0.25">
      <c r="A167" s="68">
        <v>124153503</v>
      </c>
      <c r="B167" s="61" t="s">
        <v>733</v>
      </c>
      <c r="C167" s="61" t="s">
        <v>730</v>
      </c>
      <c r="D167" s="62">
        <v>301245</v>
      </c>
      <c r="E167" s="63">
        <f t="shared" si="4"/>
        <v>5.2625358777263825E-4</v>
      </c>
      <c r="F167" s="62">
        <f t="shared" si="5"/>
        <v>248089.78174538008</v>
      </c>
    </row>
    <row r="168" spans="1:6" x14ac:dyDescent="0.25">
      <c r="A168" s="68">
        <v>124154003</v>
      </c>
      <c r="B168" s="61" t="s">
        <v>734</v>
      </c>
      <c r="C168" s="61" t="s">
        <v>730</v>
      </c>
      <c r="D168" s="62">
        <v>596786</v>
      </c>
      <c r="E168" s="63">
        <f t="shared" si="4"/>
        <v>1.0425426932645578E-3</v>
      </c>
      <c r="F168" s="62">
        <f t="shared" si="5"/>
        <v>491482.04447774537</v>
      </c>
    </row>
    <row r="169" spans="1:6" x14ac:dyDescent="0.25">
      <c r="A169" s="68">
        <v>124156503</v>
      </c>
      <c r="B169" s="61" t="s">
        <v>735</v>
      </c>
      <c r="C169" s="61" t="s">
        <v>730</v>
      </c>
      <c r="D169" s="62">
        <v>608782</v>
      </c>
      <c r="E169" s="63">
        <f t="shared" si="4"/>
        <v>1.0634988520021986E-3</v>
      </c>
      <c r="F169" s="62">
        <f t="shared" si="5"/>
        <v>501361.32885364408</v>
      </c>
    </row>
    <row r="170" spans="1:6" x14ac:dyDescent="0.25">
      <c r="A170" s="68">
        <v>124156603</v>
      </c>
      <c r="B170" s="61" t="s">
        <v>736</v>
      </c>
      <c r="C170" s="61" t="s">
        <v>730</v>
      </c>
      <c r="D170" s="62">
        <v>244148</v>
      </c>
      <c r="E170" s="63">
        <f t="shared" si="4"/>
        <v>4.2650919001979817E-4</v>
      </c>
      <c r="F170" s="62">
        <f t="shared" si="5"/>
        <v>201067.64936703039</v>
      </c>
    </row>
    <row r="171" spans="1:6" x14ac:dyDescent="0.25">
      <c r="A171" s="68">
        <v>124156703</v>
      </c>
      <c r="B171" s="61" t="s">
        <v>737</v>
      </c>
      <c r="C171" s="61" t="s">
        <v>730</v>
      </c>
      <c r="D171" s="62">
        <v>761884</v>
      </c>
      <c r="E171" s="63">
        <f t="shared" si="4"/>
        <v>1.3309571560243946E-3</v>
      </c>
      <c r="F171" s="62">
        <f t="shared" si="5"/>
        <v>627448.2075231031</v>
      </c>
    </row>
    <row r="172" spans="1:6" x14ac:dyDescent="0.25">
      <c r="A172" s="68">
        <v>124157203</v>
      </c>
      <c r="B172" s="61" t="s">
        <v>738</v>
      </c>
      <c r="C172" s="61" t="s">
        <v>730</v>
      </c>
      <c r="D172" s="62">
        <v>352208</v>
      </c>
      <c r="E172" s="63">
        <f t="shared" si="4"/>
        <v>6.1528232383018932E-4</v>
      </c>
      <c r="F172" s="62">
        <f t="shared" si="5"/>
        <v>290060.26937866799</v>
      </c>
    </row>
    <row r="173" spans="1:6" x14ac:dyDescent="0.25">
      <c r="A173" s="68">
        <v>124157802</v>
      </c>
      <c r="B173" s="61" t="s">
        <v>739</v>
      </c>
      <c r="C173" s="61" t="s">
        <v>730</v>
      </c>
      <c r="D173" s="62">
        <v>236998</v>
      </c>
      <c r="E173" s="63">
        <f t="shared" si="4"/>
        <v>4.1401864859147783E-4</v>
      </c>
      <c r="F173" s="62">
        <f t="shared" si="5"/>
        <v>195179.27963648061</v>
      </c>
    </row>
    <row r="174" spans="1:6" x14ac:dyDescent="0.25">
      <c r="A174" s="68">
        <v>124158503</v>
      </c>
      <c r="B174" s="61" t="s">
        <v>740</v>
      </c>
      <c r="C174" s="61" t="s">
        <v>730</v>
      </c>
      <c r="D174" s="62">
        <v>103787</v>
      </c>
      <c r="E174" s="63">
        <f t="shared" si="4"/>
        <v>1.8130850674420758E-4</v>
      </c>
      <c r="F174" s="62">
        <f t="shared" si="5"/>
        <v>85473.598492946825</v>
      </c>
    </row>
    <row r="175" spans="1:6" x14ac:dyDescent="0.25">
      <c r="A175" s="68">
        <v>124159002</v>
      </c>
      <c r="B175" s="61" t="s">
        <v>741</v>
      </c>
      <c r="C175" s="61" t="s">
        <v>730</v>
      </c>
      <c r="D175" s="62">
        <v>598796</v>
      </c>
      <c r="E175" s="63">
        <f t="shared" si="4"/>
        <v>1.0460540202954563E-3</v>
      </c>
      <c r="F175" s="62">
        <f t="shared" si="5"/>
        <v>493137.37638801191</v>
      </c>
    </row>
    <row r="176" spans="1:6" x14ac:dyDescent="0.25">
      <c r="A176" s="68">
        <v>106160303</v>
      </c>
      <c r="B176" s="61" t="s">
        <v>742</v>
      </c>
      <c r="C176" s="61" t="s">
        <v>743</v>
      </c>
      <c r="D176" s="62">
        <v>224534</v>
      </c>
      <c r="E176" s="63">
        <f t="shared" si="4"/>
        <v>3.9224492714216521E-4</v>
      </c>
      <c r="F176" s="62">
        <f t="shared" si="5"/>
        <v>184914.57469640052</v>
      </c>
    </row>
    <row r="177" spans="1:6" x14ac:dyDescent="0.25">
      <c r="A177" s="68">
        <v>106161203</v>
      </c>
      <c r="B177" s="61" t="s">
        <v>744</v>
      </c>
      <c r="C177" s="61" t="s">
        <v>743</v>
      </c>
      <c r="D177" s="62">
        <v>351137</v>
      </c>
      <c r="E177" s="63">
        <f t="shared" si="4"/>
        <v>6.1341136300924789E-4</v>
      </c>
      <c r="F177" s="62">
        <f t="shared" si="5"/>
        <v>289178.24924140662</v>
      </c>
    </row>
    <row r="178" spans="1:6" x14ac:dyDescent="0.25">
      <c r="A178" s="68">
        <v>106161703</v>
      </c>
      <c r="B178" s="61" t="s">
        <v>745</v>
      </c>
      <c r="C178" s="61" t="s">
        <v>743</v>
      </c>
      <c r="D178" s="62">
        <v>278593</v>
      </c>
      <c r="E178" s="63">
        <f t="shared" si="4"/>
        <v>4.8668215498462257E-4</v>
      </c>
      <c r="F178" s="62">
        <f t="shared" si="5"/>
        <v>229434.76760042718</v>
      </c>
    </row>
    <row r="179" spans="1:6" x14ac:dyDescent="0.25">
      <c r="A179" s="68">
        <v>106166503</v>
      </c>
      <c r="B179" s="61" t="s">
        <v>746</v>
      </c>
      <c r="C179" s="61" t="s">
        <v>743</v>
      </c>
      <c r="D179" s="62">
        <v>258102</v>
      </c>
      <c r="E179" s="63">
        <f t="shared" si="4"/>
        <v>4.5088583548704044E-4</v>
      </c>
      <c r="F179" s="62">
        <f t="shared" si="5"/>
        <v>212559.44114606417</v>
      </c>
    </row>
    <row r="180" spans="1:6" x14ac:dyDescent="0.25">
      <c r="A180" s="68">
        <v>106167504</v>
      </c>
      <c r="B180" s="61" t="s">
        <v>747</v>
      </c>
      <c r="C180" s="61" t="s">
        <v>743</v>
      </c>
      <c r="D180" s="62">
        <v>194448</v>
      </c>
      <c r="E180" s="63">
        <f t="shared" si="4"/>
        <v>3.3968682512643854E-4</v>
      </c>
      <c r="F180" s="62">
        <f t="shared" si="5"/>
        <v>160137.30312810396</v>
      </c>
    </row>
    <row r="181" spans="1:6" x14ac:dyDescent="0.25">
      <c r="A181" s="68">
        <v>106168003</v>
      </c>
      <c r="B181" s="61" t="s">
        <v>748</v>
      </c>
      <c r="C181" s="61" t="s">
        <v>743</v>
      </c>
      <c r="D181" s="62">
        <v>330227</v>
      </c>
      <c r="E181" s="63">
        <f t="shared" si="4"/>
        <v>5.7688308031467747E-4</v>
      </c>
      <c r="F181" s="62">
        <f t="shared" si="5"/>
        <v>271957.85608535126</v>
      </c>
    </row>
    <row r="182" spans="1:6" x14ac:dyDescent="0.25">
      <c r="A182" s="68">
        <v>106169003</v>
      </c>
      <c r="B182" s="61" t="s">
        <v>749</v>
      </c>
      <c r="C182" s="61" t="s">
        <v>743</v>
      </c>
      <c r="D182" s="62">
        <v>179502</v>
      </c>
      <c r="E182" s="63">
        <f t="shared" si="4"/>
        <v>3.1357722621907125E-4</v>
      </c>
      <c r="F182" s="62">
        <f t="shared" si="5"/>
        <v>147828.55152071975</v>
      </c>
    </row>
    <row r="183" spans="1:6" x14ac:dyDescent="0.25">
      <c r="A183" s="68">
        <v>110171003</v>
      </c>
      <c r="B183" s="61" t="s">
        <v>750</v>
      </c>
      <c r="C183" s="61" t="s">
        <v>751</v>
      </c>
      <c r="D183" s="62">
        <v>817790</v>
      </c>
      <c r="E183" s="63">
        <f t="shared" si="4"/>
        <v>1.4286209614917621E-3</v>
      </c>
      <c r="F183" s="62">
        <f t="shared" si="5"/>
        <v>673489.49397850386</v>
      </c>
    </row>
    <row r="184" spans="1:6" x14ac:dyDescent="0.25">
      <c r="A184" s="68">
        <v>110171803</v>
      </c>
      <c r="B184" s="61" t="s">
        <v>752</v>
      </c>
      <c r="C184" s="61" t="s">
        <v>751</v>
      </c>
      <c r="D184" s="62">
        <v>323419</v>
      </c>
      <c r="E184" s="63">
        <f t="shared" si="4"/>
        <v>5.6498998856027119E-4</v>
      </c>
      <c r="F184" s="62">
        <f t="shared" si="5"/>
        <v>266351.13984401099</v>
      </c>
    </row>
    <row r="185" spans="1:6" x14ac:dyDescent="0.25">
      <c r="A185" s="68">
        <v>106172003</v>
      </c>
      <c r="B185" s="61" t="s">
        <v>753</v>
      </c>
      <c r="C185" s="61" t="s">
        <v>751</v>
      </c>
      <c r="D185" s="62">
        <v>1343651</v>
      </c>
      <c r="E185" s="63">
        <f t="shared" si="4"/>
        <v>2.3472627245739951E-3</v>
      </c>
      <c r="F185" s="62">
        <f t="shared" si="5"/>
        <v>1106561.3813738376</v>
      </c>
    </row>
    <row r="186" spans="1:6" x14ac:dyDescent="0.25">
      <c r="A186" s="68">
        <v>110173003</v>
      </c>
      <c r="B186" s="61" t="s">
        <v>754</v>
      </c>
      <c r="C186" s="61" t="s">
        <v>751</v>
      </c>
      <c r="D186" s="62">
        <v>178138</v>
      </c>
      <c r="E186" s="63">
        <f t="shared" si="4"/>
        <v>3.1119441523889935E-4</v>
      </c>
      <c r="F186" s="62">
        <f t="shared" si="5"/>
        <v>146705.23175673795</v>
      </c>
    </row>
    <row r="187" spans="1:6" x14ac:dyDescent="0.25">
      <c r="A187" s="68">
        <v>110173504</v>
      </c>
      <c r="B187" s="61" t="s">
        <v>755</v>
      </c>
      <c r="C187" s="61" t="s">
        <v>751</v>
      </c>
      <c r="D187" s="62">
        <v>123947</v>
      </c>
      <c r="E187" s="63">
        <f t="shared" si="4"/>
        <v>2.1652659278545769E-4</v>
      </c>
      <c r="F187" s="62">
        <f t="shared" si="5"/>
        <v>102076.33048845502</v>
      </c>
    </row>
    <row r="188" spans="1:6" x14ac:dyDescent="0.25">
      <c r="A188" s="68">
        <v>110175003</v>
      </c>
      <c r="B188" s="61" t="s">
        <v>756</v>
      </c>
      <c r="C188" s="61" t="s">
        <v>751</v>
      </c>
      <c r="D188" s="62">
        <v>296606</v>
      </c>
      <c r="E188" s="63">
        <f t="shared" si="4"/>
        <v>5.181495847396344E-4</v>
      </c>
      <c r="F188" s="62">
        <f t="shared" si="5"/>
        <v>244269.3415803423</v>
      </c>
    </row>
    <row r="189" spans="1:6" x14ac:dyDescent="0.25">
      <c r="A189" s="68">
        <v>110177003</v>
      </c>
      <c r="B189" s="61" t="s">
        <v>757</v>
      </c>
      <c r="C189" s="61" t="s">
        <v>751</v>
      </c>
      <c r="D189" s="62">
        <v>403945</v>
      </c>
      <c r="E189" s="63">
        <f t="shared" si="4"/>
        <v>7.0566318283396697E-4</v>
      </c>
      <c r="F189" s="62">
        <f t="shared" si="5"/>
        <v>332668.18332964054</v>
      </c>
    </row>
    <row r="190" spans="1:6" x14ac:dyDescent="0.25">
      <c r="A190" s="68">
        <v>110179003</v>
      </c>
      <c r="B190" s="61" t="s">
        <v>758</v>
      </c>
      <c r="C190" s="61" t="s">
        <v>751</v>
      </c>
      <c r="D190" s="62">
        <v>391855</v>
      </c>
      <c r="E190" s="63">
        <f t="shared" si="4"/>
        <v>6.8454281278244346E-4</v>
      </c>
      <c r="F190" s="62">
        <f t="shared" si="5"/>
        <v>322711.48542162002</v>
      </c>
    </row>
    <row r="191" spans="1:6" x14ac:dyDescent="0.25">
      <c r="A191" s="68">
        <v>110183602</v>
      </c>
      <c r="B191" s="61" t="s">
        <v>759</v>
      </c>
      <c r="C191" s="61" t="s">
        <v>760</v>
      </c>
      <c r="D191" s="62">
        <v>1488319</v>
      </c>
      <c r="E191" s="63">
        <f t="shared" si="4"/>
        <v>2.5999874304973867E-3</v>
      </c>
      <c r="F191" s="62">
        <f t="shared" si="5"/>
        <v>1225702.4544058901</v>
      </c>
    </row>
    <row r="192" spans="1:6" x14ac:dyDescent="0.25">
      <c r="A192" s="68">
        <v>116191004</v>
      </c>
      <c r="B192" s="61" t="s">
        <v>761</v>
      </c>
      <c r="C192" s="61" t="s">
        <v>762</v>
      </c>
      <c r="D192" s="62">
        <v>150023</v>
      </c>
      <c r="E192" s="63">
        <f t="shared" si="4"/>
        <v>2.6207951002809845E-4</v>
      </c>
      <c r="F192" s="62">
        <f t="shared" si="5"/>
        <v>123551.17371835935</v>
      </c>
    </row>
    <row r="193" spans="1:6" x14ac:dyDescent="0.25">
      <c r="A193" s="68">
        <v>116191103</v>
      </c>
      <c r="B193" s="61" t="s">
        <v>763</v>
      </c>
      <c r="C193" s="61" t="s">
        <v>762</v>
      </c>
      <c r="D193" s="62">
        <v>878489</v>
      </c>
      <c r="E193" s="63">
        <f t="shared" si="4"/>
        <v>1.534657797038282E-3</v>
      </c>
      <c r="F193" s="62">
        <f t="shared" si="5"/>
        <v>723478.04702390824</v>
      </c>
    </row>
    <row r="194" spans="1:6" x14ac:dyDescent="0.25">
      <c r="A194" s="68">
        <v>116191203</v>
      </c>
      <c r="B194" s="61" t="s">
        <v>764</v>
      </c>
      <c r="C194" s="61" t="s">
        <v>762</v>
      </c>
      <c r="D194" s="62">
        <v>408304</v>
      </c>
      <c r="E194" s="63">
        <f t="shared" si="4"/>
        <v>7.1327804578306465E-4</v>
      </c>
      <c r="F194" s="62">
        <f t="shared" si="5"/>
        <v>336258.02999474079</v>
      </c>
    </row>
    <row r="195" spans="1:6" x14ac:dyDescent="0.25">
      <c r="A195" s="68">
        <v>116191503</v>
      </c>
      <c r="B195" s="61" t="s">
        <v>765</v>
      </c>
      <c r="C195" s="61" t="s">
        <v>762</v>
      </c>
      <c r="D195" s="62">
        <v>254919</v>
      </c>
      <c r="E195" s="63">
        <f t="shared" si="4"/>
        <v>4.4532536089034901E-4</v>
      </c>
      <c r="F195" s="62">
        <f t="shared" si="5"/>
        <v>209938.08718070193</v>
      </c>
    </row>
    <row r="196" spans="1:6" x14ac:dyDescent="0.25">
      <c r="A196" s="68">
        <v>116195004</v>
      </c>
      <c r="B196" s="61" t="s">
        <v>766</v>
      </c>
      <c r="C196" s="61" t="s">
        <v>762</v>
      </c>
      <c r="D196" s="62">
        <v>179451</v>
      </c>
      <c r="E196" s="63">
        <f t="shared" si="4"/>
        <v>3.1348813284664547E-4</v>
      </c>
      <c r="F196" s="62">
        <f t="shared" si="5"/>
        <v>147786.55056180255</v>
      </c>
    </row>
    <row r="197" spans="1:6" x14ac:dyDescent="0.25">
      <c r="A197" s="68">
        <v>116197503</v>
      </c>
      <c r="B197" s="61" t="s">
        <v>767</v>
      </c>
      <c r="C197" s="61" t="s">
        <v>762</v>
      </c>
      <c r="D197" s="62">
        <v>247118</v>
      </c>
      <c r="E197" s="63">
        <f t="shared" si="4"/>
        <v>4.3169756876694661E-4</v>
      </c>
      <c r="F197" s="62">
        <f t="shared" si="5"/>
        <v>203513.58756279721</v>
      </c>
    </row>
    <row r="198" spans="1:6" x14ac:dyDescent="0.25">
      <c r="A198" s="68">
        <v>105201033</v>
      </c>
      <c r="B198" s="61" t="s">
        <v>768</v>
      </c>
      <c r="C198" s="61" t="s">
        <v>769</v>
      </c>
      <c r="D198" s="62">
        <v>806802</v>
      </c>
      <c r="E198" s="63">
        <f t="shared" si="4"/>
        <v>1.409425707056184E-3</v>
      </c>
      <c r="F198" s="62">
        <f t="shared" si="5"/>
        <v>664440.34620238072</v>
      </c>
    </row>
    <row r="199" spans="1:6" x14ac:dyDescent="0.25">
      <c r="A199" s="68">
        <v>105201352</v>
      </c>
      <c r="B199" s="61" t="s">
        <v>770</v>
      </c>
      <c r="C199" s="61" t="s">
        <v>769</v>
      </c>
      <c r="D199" s="62">
        <v>1146559</v>
      </c>
      <c r="E199" s="63">
        <f t="shared" si="4"/>
        <v>2.0029570195123849E-3</v>
      </c>
      <c r="F199" s="62">
        <f t="shared" si="5"/>
        <v>944246.6167677514</v>
      </c>
    </row>
    <row r="200" spans="1:6" x14ac:dyDescent="0.25">
      <c r="A200" s="68">
        <v>105204703</v>
      </c>
      <c r="B200" s="61" t="s">
        <v>771</v>
      </c>
      <c r="C200" s="61" t="s">
        <v>769</v>
      </c>
      <c r="D200" s="62">
        <v>959920</v>
      </c>
      <c r="E200" s="63">
        <f t="shared" si="4"/>
        <v>1.6769119619403174E-3</v>
      </c>
      <c r="F200" s="62">
        <f t="shared" si="5"/>
        <v>790540.40164326469</v>
      </c>
    </row>
    <row r="201" spans="1:6" x14ac:dyDescent="0.25">
      <c r="A201" s="68">
        <v>115210503</v>
      </c>
      <c r="B201" s="61" t="s">
        <v>772</v>
      </c>
      <c r="C201" s="61" t="s">
        <v>773</v>
      </c>
      <c r="D201" s="62">
        <v>472240</v>
      </c>
      <c r="E201" s="63">
        <f t="shared" si="4"/>
        <v>8.24969690085315E-4</v>
      </c>
      <c r="F201" s="62">
        <f t="shared" si="5"/>
        <v>388912.40860906674</v>
      </c>
    </row>
    <row r="202" spans="1:6" x14ac:dyDescent="0.25">
      <c r="A202" s="68">
        <v>115211003</v>
      </c>
      <c r="B202" s="61" t="s">
        <v>774</v>
      </c>
      <c r="C202" s="61" t="s">
        <v>773</v>
      </c>
      <c r="D202" s="62">
        <v>99660</v>
      </c>
      <c r="E202" s="63">
        <f t="shared" si="4"/>
        <v>1.7409893129320366E-4</v>
      </c>
      <c r="F202" s="62">
        <f t="shared" si="5"/>
        <v>82074.815013509215</v>
      </c>
    </row>
    <row r="203" spans="1:6" x14ac:dyDescent="0.25">
      <c r="A203" s="68">
        <v>115211103</v>
      </c>
      <c r="B203" s="61" t="s">
        <v>775</v>
      </c>
      <c r="C203" s="61" t="s">
        <v>773</v>
      </c>
      <c r="D203" s="62">
        <v>930078</v>
      </c>
      <c r="E203" s="63">
        <f t="shared" si="4"/>
        <v>1.6247801105691378E-3</v>
      </c>
      <c r="F203" s="62">
        <f t="shared" si="5"/>
        <v>765964.07583919948</v>
      </c>
    </row>
    <row r="204" spans="1:6" x14ac:dyDescent="0.25">
      <c r="A204" s="68">
        <v>115211603</v>
      </c>
      <c r="B204" s="61" t="s">
        <v>776</v>
      </c>
      <c r="C204" s="61" t="s">
        <v>773</v>
      </c>
      <c r="D204" s="62">
        <v>504005</v>
      </c>
      <c r="E204" s="63">
        <f t="shared" si="4"/>
        <v>8.8046088567560806E-4</v>
      </c>
      <c r="F204" s="62">
        <f t="shared" si="5"/>
        <v>415072.41762877489</v>
      </c>
    </row>
    <row r="205" spans="1:6" x14ac:dyDescent="0.25">
      <c r="A205" s="68">
        <v>115212503</v>
      </c>
      <c r="B205" s="61" t="s">
        <v>777</v>
      </c>
      <c r="C205" s="61" t="s">
        <v>773</v>
      </c>
      <c r="D205" s="62">
        <v>420089</v>
      </c>
      <c r="E205" s="63">
        <f t="shared" si="4"/>
        <v>7.3386560252890459E-4</v>
      </c>
      <c r="F205" s="62">
        <f t="shared" si="5"/>
        <v>345963.54569747212</v>
      </c>
    </row>
    <row r="206" spans="1:6" x14ac:dyDescent="0.25">
      <c r="A206" s="68">
        <v>115216503</v>
      </c>
      <c r="B206" s="61" t="s">
        <v>778</v>
      </c>
      <c r="C206" s="61" t="s">
        <v>773</v>
      </c>
      <c r="D206" s="62">
        <v>469987</v>
      </c>
      <c r="E206" s="63">
        <f t="shared" si="4"/>
        <v>8.2103385933874078E-4</v>
      </c>
      <c r="F206" s="62">
        <f t="shared" si="5"/>
        <v>387056.95448278298</v>
      </c>
    </row>
    <row r="207" spans="1:6" x14ac:dyDescent="0.25">
      <c r="A207" s="68">
        <v>115218003</v>
      </c>
      <c r="B207" s="61" t="s">
        <v>779</v>
      </c>
      <c r="C207" s="61" t="s">
        <v>773</v>
      </c>
      <c r="D207" s="62">
        <v>942244</v>
      </c>
      <c r="E207" s="63">
        <f t="shared" si="4"/>
        <v>1.6460332472148643E-3</v>
      </c>
      <c r="F207" s="62">
        <f t="shared" si="5"/>
        <v>775983.36341148883</v>
      </c>
    </row>
    <row r="208" spans="1:6" x14ac:dyDescent="0.25">
      <c r="A208" s="68">
        <v>115218303</v>
      </c>
      <c r="B208" s="61" t="s">
        <v>780</v>
      </c>
      <c r="C208" s="61" t="s">
        <v>773</v>
      </c>
      <c r="D208" s="62">
        <v>211068</v>
      </c>
      <c r="E208" s="63">
        <f t="shared" si="4"/>
        <v>3.6872078296401671E-4</v>
      </c>
      <c r="F208" s="62">
        <f t="shared" si="5"/>
        <v>173824.67444582944</v>
      </c>
    </row>
    <row r="209" spans="1:6" x14ac:dyDescent="0.25">
      <c r="A209" s="68">
        <v>115221402</v>
      </c>
      <c r="B209" s="61" t="s">
        <v>781</v>
      </c>
      <c r="C209" s="61" t="s">
        <v>782</v>
      </c>
      <c r="D209" s="62">
        <v>1920318</v>
      </c>
      <c r="E209" s="63">
        <f t="shared" si="4"/>
        <v>3.3546589558810179E-3</v>
      </c>
      <c r="F209" s="62">
        <f t="shared" si="5"/>
        <v>1581474.4593328515</v>
      </c>
    </row>
    <row r="210" spans="1:6" x14ac:dyDescent="0.25">
      <c r="A210" s="68">
        <v>115221753</v>
      </c>
      <c r="B210" s="61" t="s">
        <v>783</v>
      </c>
      <c r="C210" s="61" t="s">
        <v>782</v>
      </c>
      <c r="D210" s="62">
        <v>580848</v>
      </c>
      <c r="E210" s="63">
        <f t="shared" si="4"/>
        <v>1.0147001409170655E-3</v>
      </c>
      <c r="F210" s="62">
        <f t="shared" si="5"/>
        <v>478356.33304201078</v>
      </c>
    </row>
    <row r="211" spans="1:6" x14ac:dyDescent="0.25">
      <c r="A211" s="68">
        <v>115222504</v>
      </c>
      <c r="B211" s="61" t="s">
        <v>784</v>
      </c>
      <c r="C211" s="61" t="s">
        <v>782</v>
      </c>
      <c r="D211" s="62">
        <v>197155</v>
      </c>
      <c r="E211" s="63">
        <f t="shared" ref="E211:E274" si="6">D211/$D$686</f>
        <v>3.4441576158048931E-4</v>
      </c>
      <c r="F211" s="62">
        <f t="shared" ref="F211:F274" si="7">E211*$F$688</f>
        <v>162366.64814357224</v>
      </c>
    </row>
    <row r="212" spans="1:6" x14ac:dyDescent="0.25">
      <c r="A212" s="68">
        <v>115222752</v>
      </c>
      <c r="B212" s="61" t="s">
        <v>785</v>
      </c>
      <c r="C212" s="61" t="s">
        <v>782</v>
      </c>
      <c r="D212" s="62">
        <v>6062476</v>
      </c>
      <c r="E212" s="63">
        <f t="shared" si="6"/>
        <v>1.0590714354712986E-2</v>
      </c>
      <c r="F212" s="62">
        <f t="shared" si="7"/>
        <v>4992741.2825992303</v>
      </c>
    </row>
    <row r="213" spans="1:6" x14ac:dyDescent="0.25">
      <c r="A213" s="68">
        <v>115224003</v>
      </c>
      <c r="B213" s="61" t="s">
        <v>786</v>
      </c>
      <c r="C213" s="61" t="s">
        <v>782</v>
      </c>
      <c r="D213" s="62">
        <v>460935</v>
      </c>
      <c r="E213" s="63">
        <f t="shared" si="6"/>
        <v>8.0522065919760009E-4</v>
      </c>
      <c r="F213" s="62">
        <f t="shared" si="7"/>
        <v>379602.19604908559</v>
      </c>
    </row>
    <row r="214" spans="1:6" x14ac:dyDescent="0.25">
      <c r="A214" s="68">
        <v>115226003</v>
      </c>
      <c r="B214" s="61" t="s">
        <v>787</v>
      </c>
      <c r="C214" s="61" t="s">
        <v>782</v>
      </c>
      <c r="D214" s="62">
        <v>550734</v>
      </c>
      <c r="E214" s="63">
        <f t="shared" si="6"/>
        <v>9.6209312489294822E-4</v>
      </c>
      <c r="F214" s="62">
        <f t="shared" si="7"/>
        <v>453556.00212372048</v>
      </c>
    </row>
    <row r="215" spans="1:6" x14ac:dyDescent="0.25">
      <c r="A215" s="68">
        <v>115226103</v>
      </c>
      <c r="B215" s="61" t="s">
        <v>788</v>
      </c>
      <c r="C215" s="61" t="s">
        <v>782</v>
      </c>
      <c r="D215" s="62">
        <v>170643</v>
      </c>
      <c r="E215" s="63">
        <f t="shared" si="6"/>
        <v>2.9810118335005166E-4</v>
      </c>
      <c r="F215" s="62">
        <f t="shared" si="7"/>
        <v>140532.73789233647</v>
      </c>
    </row>
    <row r="216" spans="1:6" x14ac:dyDescent="0.25">
      <c r="A216" s="68">
        <v>115228003</v>
      </c>
      <c r="B216" s="61" t="s">
        <v>789</v>
      </c>
      <c r="C216" s="61" t="s">
        <v>782</v>
      </c>
      <c r="D216" s="62">
        <v>789658</v>
      </c>
      <c r="E216" s="63">
        <f t="shared" si="6"/>
        <v>1.3794763584901526E-3</v>
      </c>
      <c r="F216" s="62">
        <f t="shared" si="7"/>
        <v>650321.43562048627</v>
      </c>
    </row>
    <row r="217" spans="1:6" x14ac:dyDescent="0.25">
      <c r="A217" s="68">
        <v>115228303</v>
      </c>
      <c r="B217" s="61" t="s">
        <v>790</v>
      </c>
      <c r="C217" s="61" t="s">
        <v>782</v>
      </c>
      <c r="D217" s="62">
        <v>480070</v>
      </c>
      <c r="E217" s="63">
        <f t="shared" si="6"/>
        <v>8.3864814314597912E-4</v>
      </c>
      <c r="F217" s="62">
        <f t="shared" si="7"/>
        <v>395360.79112517927</v>
      </c>
    </row>
    <row r="218" spans="1:6" x14ac:dyDescent="0.25">
      <c r="A218" s="68">
        <v>115229003</v>
      </c>
      <c r="B218" s="61" t="s">
        <v>791</v>
      </c>
      <c r="C218" s="61" t="s">
        <v>782</v>
      </c>
      <c r="D218" s="62">
        <v>399419</v>
      </c>
      <c r="E218" s="63">
        <f t="shared" si="6"/>
        <v>6.9775658276339657E-4</v>
      </c>
      <c r="F218" s="62">
        <f t="shared" si="7"/>
        <v>328940.80411279184</v>
      </c>
    </row>
    <row r="219" spans="1:6" x14ac:dyDescent="0.25">
      <c r="A219" s="68">
        <v>125231232</v>
      </c>
      <c r="B219" s="61" t="s">
        <v>792</v>
      </c>
      <c r="C219" s="61" t="s">
        <v>793</v>
      </c>
      <c r="D219" s="62">
        <v>2902440</v>
      </c>
      <c r="E219" s="63">
        <f t="shared" si="6"/>
        <v>5.0703562326173592E-3</v>
      </c>
      <c r="F219" s="62">
        <f t="shared" si="7"/>
        <v>2390299.2784247408</v>
      </c>
    </row>
    <row r="220" spans="1:6" x14ac:dyDescent="0.25">
      <c r="A220" s="68">
        <v>125231303</v>
      </c>
      <c r="B220" s="61" t="s">
        <v>794</v>
      </c>
      <c r="C220" s="61" t="s">
        <v>793</v>
      </c>
      <c r="D220" s="62">
        <v>898246</v>
      </c>
      <c r="E220" s="63">
        <f t="shared" si="6"/>
        <v>1.5691718707444814E-3</v>
      </c>
      <c r="F220" s="62">
        <f t="shared" si="7"/>
        <v>739748.88908914907</v>
      </c>
    </row>
    <row r="221" spans="1:6" x14ac:dyDescent="0.25">
      <c r="A221" s="68">
        <v>125234103</v>
      </c>
      <c r="B221" s="61" t="s">
        <v>795</v>
      </c>
      <c r="C221" s="61" t="s">
        <v>793</v>
      </c>
      <c r="D221" s="62">
        <v>149135</v>
      </c>
      <c r="E221" s="63">
        <f t="shared" si="6"/>
        <v>2.6052823719056721E-4</v>
      </c>
      <c r="F221" s="62">
        <f t="shared" si="7"/>
        <v>122819.86290427149</v>
      </c>
    </row>
    <row r="222" spans="1:6" x14ac:dyDescent="0.25">
      <c r="A222" s="68">
        <v>125234502</v>
      </c>
      <c r="B222" s="61" t="s">
        <v>796</v>
      </c>
      <c r="C222" s="61" t="s">
        <v>793</v>
      </c>
      <c r="D222" s="62">
        <v>197110</v>
      </c>
      <c r="E222" s="63">
        <f t="shared" si="6"/>
        <v>3.4433714978129008E-4</v>
      </c>
      <c r="F222" s="62">
        <f t="shared" si="7"/>
        <v>162329.5884739394</v>
      </c>
    </row>
    <row r="223" spans="1:6" x14ac:dyDescent="0.25">
      <c r="A223" s="68">
        <v>125235103</v>
      </c>
      <c r="B223" s="61" t="s">
        <v>797</v>
      </c>
      <c r="C223" s="61" t="s">
        <v>793</v>
      </c>
      <c r="D223" s="62">
        <v>539068</v>
      </c>
      <c r="E223" s="63">
        <f t="shared" si="6"/>
        <v>9.417134526827685E-4</v>
      </c>
      <c r="F223" s="62">
        <f t="shared" si="7"/>
        <v>443948.48865846265</v>
      </c>
    </row>
    <row r="224" spans="1:6" x14ac:dyDescent="0.25">
      <c r="A224" s="68">
        <v>125235502</v>
      </c>
      <c r="B224" s="61" t="s">
        <v>798</v>
      </c>
      <c r="C224" s="61" t="s">
        <v>793</v>
      </c>
      <c r="D224" s="62">
        <v>291484</v>
      </c>
      <c r="E224" s="63">
        <f t="shared" si="6"/>
        <v>5.0920181506189214E-4</v>
      </c>
      <c r="F224" s="62">
        <f t="shared" si="7"/>
        <v>240051.12762791209</v>
      </c>
    </row>
    <row r="225" spans="1:6" x14ac:dyDescent="0.25">
      <c r="A225" s="68">
        <v>125236903</v>
      </c>
      <c r="B225" s="61" t="s">
        <v>799</v>
      </c>
      <c r="C225" s="61" t="s">
        <v>793</v>
      </c>
      <c r="D225" s="62">
        <v>313375</v>
      </c>
      <c r="E225" s="63">
        <f t="shared" si="6"/>
        <v>5.4744383497900553E-4</v>
      </c>
      <c r="F225" s="62">
        <f t="shared" si="7"/>
        <v>258079.42158196316</v>
      </c>
    </row>
    <row r="226" spans="1:6" x14ac:dyDescent="0.25">
      <c r="A226" s="68">
        <v>125237603</v>
      </c>
      <c r="B226" s="61" t="s">
        <v>800</v>
      </c>
      <c r="C226" s="61" t="s">
        <v>793</v>
      </c>
      <c r="D226" s="62">
        <v>336540</v>
      </c>
      <c r="E226" s="63">
        <f t="shared" si="6"/>
        <v>5.8791144227789236E-4</v>
      </c>
      <c r="F226" s="62">
        <f t="shared" si="7"/>
        <v>277156.91596073034</v>
      </c>
    </row>
    <row r="227" spans="1:6" x14ac:dyDescent="0.25">
      <c r="A227" s="68">
        <v>125237702</v>
      </c>
      <c r="B227" s="61" t="s">
        <v>801</v>
      </c>
      <c r="C227" s="61" t="s">
        <v>793</v>
      </c>
      <c r="D227" s="62">
        <v>736568</v>
      </c>
      <c r="E227" s="63">
        <f t="shared" si="6"/>
        <v>1.2867319047237852E-3</v>
      </c>
      <c r="F227" s="62">
        <f t="shared" si="7"/>
        <v>606599.26093588653</v>
      </c>
    </row>
    <row r="228" spans="1:6" x14ac:dyDescent="0.25">
      <c r="A228" s="68">
        <v>125237903</v>
      </c>
      <c r="B228" s="61" t="s">
        <v>802</v>
      </c>
      <c r="C228" s="61" t="s">
        <v>793</v>
      </c>
      <c r="D228" s="62">
        <v>156461</v>
      </c>
      <c r="E228" s="63">
        <f t="shared" si="6"/>
        <v>2.7332623810020004E-4</v>
      </c>
      <c r="F228" s="62">
        <f t="shared" si="7"/>
        <v>128853.17712049633</v>
      </c>
    </row>
    <row r="229" spans="1:6" x14ac:dyDescent="0.25">
      <c r="A229" s="68">
        <v>125238402</v>
      </c>
      <c r="B229" s="61" t="s">
        <v>803</v>
      </c>
      <c r="C229" s="61" t="s">
        <v>793</v>
      </c>
      <c r="D229" s="62">
        <v>1712423</v>
      </c>
      <c r="E229" s="63">
        <f t="shared" si="6"/>
        <v>2.9914811782249815E-3</v>
      </c>
      <c r="F229" s="62">
        <f t="shared" si="7"/>
        <v>1410262.9033702435</v>
      </c>
    </row>
    <row r="230" spans="1:6" x14ac:dyDescent="0.25">
      <c r="A230" s="68">
        <v>125238502</v>
      </c>
      <c r="B230" s="61" t="s">
        <v>804</v>
      </c>
      <c r="C230" s="61" t="s">
        <v>793</v>
      </c>
      <c r="D230" s="62">
        <v>156006</v>
      </c>
      <c r="E230" s="63">
        <f t="shared" si="6"/>
        <v>2.7253138546385236E-4</v>
      </c>
      <c r="F230" s="62">
        <f t="shared" si="7"/>
        <v>128478.46268309771</v>
      </c>
    </row>
    <row r="231" spans="1:6" x14ac:dyDescent="0.25">
      <c r="A231" s="68">
        <v>125239452</v>
      </c>
      <c r="B231" s="61" t="s">
        <v>805</v>
      </c>
      <c r="C231" s="61" t="s">
        <v>793</v>
      </c>
      <c r="D231" s="62">
        <v>4777960</v>
      </c>
      <c r="E231" s="63">
        <f t="shared" si="6"/>
        <v>8.346756268931119E-3</v>
      </c>
      <c r="F231" s="62">
        <f t="shared" si="7"/>
        <v>3934880.4248640025</v>
      </c>
    </row>
    <row r="232" spans="1:6" x14ac:dyDescent="0.25">
      <c r="A232" s="68">
        <v>125239603</v>
      </c>
      <c r="B232" s="61" t="s">
        <v>806</v>
      </c>
      <c r="C232" s="61" t="s">
        <v>793</v>
      </c>
      <c r="D232" s="62">
        <v>228750</v>
      </c>
      <c r="E232" s="63">
        <f t="shared" si="6"/>
        <v>3.9960997926269653E-4</v>
      </c>
      <c r="F232" s="62">
        <f t="shared" si="7"/>
        <v>188386.65396688975</v>
      </c>
    </row>
    <row r="233" spans="1:6" x14ac:dyDescent="0.25">
      <c r="A233" s="68">
        <v>125239652</v>
      </c>
      <c r="B233" s="61" t="s">
        <v>807</v>
      </c>
      <c r="C233" s="61" t="s">
        <v>793</v>
      </c>
      <c r="D233" s="62">
        <v>2267770</v>
      </c>
      <c r="E233" s="63">
        <f t="shared" si="6"/>
        <v>3.9616328860002849E-3</v>
      </c>
      <c r="F233" s="62">
        <f t="shared" si="7"/>
        <v>1867617.9334054361</v>
      </c>
    </row>
    <row r="234" spans="1:6" x14ac:dyDescent="0.25">
      <c r="A234" s="68">
        <v>109243503</v>
      </c>
      <c r="B234" s="61" t="s">
        <v>808</v>
      </c>
      <c r="C234" s="61" t="s">
        <v>809</v>
      </c>
      <c r="D234" s="62">
        <v>146556</v>
      </c>
      <c r="E234" s="63">
        <f t="shared" si="6"/>
        <v>2.5602290763201638E-4</v>
      </c>
      <c r="F234" s="62">
        <f t="shared" si="7"/>
        <v>120695.93206020324</v>
      </c>
    </row>
    <row r="235" spans="1:6" x14ac:dyDescent="0.25">
      <c r="A235" s="68">
        <v>109246003</v>
      </c>
      <c r="B235" s="61" t="s">
        <v>810</v>
      </c>
      <c r="C235" s="61" t="s">
        <v>809</v>
      </c>
      <c r="D235" s="62">
        <v>183396</v>
      </c>
      <c r="E235" s="63">
        <f t="shared" si="6"/>
        <v>3.2037976724311033E-4</v>
      </c>
      <c r="F235" s="62">
        <f t="shared" si="7"/>
        <v>151035.4482662807</v>
      </c>
    </row>
    <row r="236" spans="1:6" x14ac:dyDescent="0.25">
      <c r="A236" s="68">
        <v>109248003</v>
      </c>
      <c r="B236" s="61" t="s">
        <v>811</v>
      </c>
      <c r="C236" s="61" t="s">
        <v>809</v>
      </c>
      <c r="D236" s="62">
        <v>311612</v>
      </c>
      <c r="E236" s="63">
        <f t="shared" si="6"/>
        <v>5.4436399937926724E-4</v>
      </c>
      <c r="F236" s="62">
        <f t="shared" si="7"/>
        <v>256627.50608057025</v>
      </c>
    </row>
    <row r="237" spans="1:6" x14ac:dyDescent="0.25">
      <c r="A237" s="68">
        <v>105251453</v>
      </c>
      <c r="B237" s="61" t="s">
        <v>812</v>
      </c>
      <c r="C237" s="61" t="s">
        <v>813</v>
      </c>
      <c r="D237" s="62">
        <v>1046186</v>
      </c>
      <c r="E237" s="63">
        <f t="shared" si="6"/>
        <v>1.8276125279340914E-3</v>
      </c>
      <c r="F237" s="62">
        <f t="shared" si="7"/>
        <v>861584.61187761533</v>
      </c>
    </row>
    <row r="238" spans="1:6" x14ac:dyDescent="0.25">
      <c r="A238" s="68">
        <v>105252602</v>
      </c>
      <c r="B238" s="61" t="s">
        <v>814</v>
      </c>
      <c r="C238" s="61" t="s">
        <v>813</v>
      </c>
      <c r="D238" s="62">
        <v>8231657</v>
      </c>
      <c r="E238" s="63">
        <f t="shared" si="6"/>
        <v>1.4380119270241009E-2</v>
      </c>
      <c r="F238" s="62">
        <f t="shared" si="7"/>
        <v>6779166.4211284192</v>
      </c>
    </row>
    <row r="239" spans="1:6" x14ac:dyDescent="0.25">
      <c r="A239" s="68">
        <v>105253303</v>
      </c>
      <c r="B239" s="61" t="s">
        <v>815</v>
      </c>
      <c r="C239" s="61" t="s">
        <v>813</v>
      </c>
      <c r="D239" s="62">
        <v>141391</v>
      </c>
      <c r="E239" s="63">
        <f t="shared" si="6"/>
        <v>2.4700002001281713E-4</v>
      </c>
      <c r="F239" s="62">
        <f t="shared" si="7"/>
        <v>116442.30553456832</v>
      </c>
    </row>
    <row r="240" spans="1:6" x14ac:dyDescent="0.25">
      <c r="A240" s="68">
        <v>105253553</v>
      </c>
      <c r="B240" s="61" t="s">
        <v>816</v>
      </c>
      <c r="C240" s="61" t="s">
        <v>813</v>
      </c>
      <c r="D240" s="62">
        <v>470613</v>
      </c>
      <c r="E240" s="63">
        <f t="shared" si="6"/>
        <v>8.2212743681204538E-4</v>
      </c>
      <c r="F240" s="62">
        <f t="shared" si="7"/>
        <v>387572.49566478637</v>
      </c>
    </row>
    <row r="241" spans="1:6" x14ac:dyDescent="0.25">
      <c r="A241" s="68">
        <v>105253903</v>
      </c>
      <c r="B241" s="61" t="s">
        <v>817</v>
      </c>
      <c r="C241" s="61" t="s">
        <v>813</v>
      </c>
      <c r="D241" s="62">
        <v>316125</v>
      </c>
      <c r="E241" s="63">
        <f t="shared" si="6"/>
        <v>5.5224788937451334E-4</v>
      </c>
      <c r="F241" s="62">
        <f t="shared" si="7"/>
        <v>260344.17917063614</v>
      </c>
    </row>
    <row r="242" spans="1:6" x14ac:dyDescent="0.25">
      <c r="A242" s="68">
        <v>105254053</v>
      </c>
      <c r="B242" s="61" t="s">
        <v>818</v>
      </c>
      <c r="C242" s="61" t="s">
        <v>813</v>
      </c>
      <c r="D242" s="62">
        <v>558588</v>
      </c>
      <c r="E242" s="63">
        <f t="shared" si="6"/>
        <v>9.7581350424651853E-4</v>
      </c>
      <c r="F242" s="62">
        <f t="shared" si="7"/>
        <v>460024.14979697054</v>
      </c>
    </row>
    <row r="243" spans="1:6" x14ac:dyDescent="0.25">
      <c r="A243" s="68">
        <v>105254353</v>
      </c>
      <c r="B243" s="61" t="s">
        <v>819</v>
      </c>
      <c r="C243" s="61" t="s">
        <v>813</v>
      </c>
      <c r="D243" s="62">
        <v>260579</v>
      </c>
      <c r="E243" s="63">
        <f t="shared" si="6"/>
        <v>4.5521297830073966E-4</v>
      </c>
      <c r="F243" s="62">
        <f t="shared" si="7"/>
        <v>214599.37007229798</v>
      </c>
    </row>
    <row r="244" spans="1:6" x14ac:dyDescent="0.25">
      <c r="A244" s="68">
        <v>105256553</v>
      </c>
      <c r="B244" s="61" t="s">
        <v>820</v>
      </c>
      <c r="C244" s="61" t="s">
        <v>813</v>
      </c>
      <c r="D244" s="62">
        <v>325071</v>
      </c>
      <c r="E244" s="63">
        <f t="shared" si="6"/>
        <v>5.6787591505531811E-4</v>
      </c>
      <c r="F244" s="62">
        <f t="shared" si="7"/>
        <v>267711.64149364294</v>
      </c>
    </row>
    <row r="245" spans="1:6" x14ac:dyDescent="0.25">
      <c r="A245" s="68">
        <v>105257602</v>
      </c>
      <c r="B245" s="61" t="s">
        <v>821</v>
      </c>
      <c r="C245" s="61" t="s">
        <v>813</v>
      </c>
      <c r="D245" s="62">
        <v>1208085</v>
      </c>
      <c r="E245" s="63">
        <f t="shared" si="6"/>
        <v>2.1104385652352992E-3</v>
      </c>
      <c r="F245" s="62">
        <f t="shared" si="7"/>
        <v>994916.24418618577</v>
      </c>
    </row>
    <row r="246" spans="1:6" x14ac:dyDescent="0.25">
      <c r="A246" s="68">
        <v>105258303</v>
      </c>
      <c r="B246" s="61" t="s">
        <v>822</v>
      </c>
      <c r="C246" s="61" t="s">
        <v>813</v>
      </c>
      <c r="D246" s="62">
        <v>426661</v>
      </c>
      <c r="E246" s="63">
        <f t="shared" si="6"/>
        <v>7.4534641906973272E-4</v>
      </c>
      <c r="F246" s="62">
        <f t="shared" si="7"/>
        <v>351375.90456029354</v>
      </c>
    </row>
    <row r="247" spans="1:6" x14ac:dyDescent="0.25">
      <c r="A247" s="68">
        <v>105258503</v>
      </c>
      <c r="B247" s="61" t="s">
        <v>823</v>
      </c>
      <c r="C247" s="61" t="s">
        <v>813</v>
      </c>
      <c r="D247" s="62">
        <v>438489</v>
      </c>
      <c r="E247" s="63">
        <f t="shared" si="6"/>
        <v>7.660090937570296E-4</v>
      </c>
      <c r="F247" s="62">
        <f t="shared" si="7"/>
        <v>361116.83283622959</v>
      </c>
    </row>
    <row r="248" spans="1:6" x14ac:dyDescent="0.25">
      <c r="A248" s="68">
        <v>105259103</v>
      </c>
      <c r="B248" s="61" t="s">
        <v>824</v>
      </c>
      <c r="C248" s="61" t="s">
        <v>813</v>
      </c>
      <c r="D248" s="62">
        <v>404206</v>
      </c>
      <c r="E248" s="63">
        <f t="shared" si="6"/>
        <v>7.061191312693224E-4</v>
      </c>
      <c r="F248" s="62">
        <f t="shared" si="7"/>
        <v>332883.12941351096</v>
      </c>
    </row>
    <row r="249" spans="1:6" x14ac:dyDescent="0.25">
      <c r="A249" s="68">
        <v>105259703</v>
      </c>
      <c r="B249" s="61" t="s">
        <v>825</v>
      </c>
      <c r="C249" s="61" t="s">
        <v>813</v>
      </c>
      <c r="D249" s="62">
        <v>292207</v>
      </c>
      <c r="E249" s="63">
        <f t="shared" si="6"/>
        <v>5.1046484463569295E-4</v>
      </c>
      <c r="F249" s="62">
        <f t="shared" si="7"/>
        <v>240646.55298667957</v>
      </c>
    </row>
    <row r="250" spans="1:6" x14ac:dyDescent="0.25">
      <c r="A250" s="68">
        <v>101260303</v>
      </c>
      <c r="B250" s="61" t="s">
        <v>826</v>
      </c>
      <c r="C250" s="61" t="s">
        <v>827</v>
      </c>
      <c r="D250" s="62">
        <v>1560029</v>
      </c>
      <c r="E250" s="63">
        <f t="shared" si="6"/>
        <v>2.7252596998435198E-3</v>
      </c>
      <c r="F250" s="62">
        <f t="shared" si="7"/>
        <v>1284759.0968363411</v>
      </c>
    </row>
    <row r="251" spans="1:6" x14ac:dyDescent="0.25">
      <c r="A251" s="68">
        <v>101260803</v>
      </c>
      <c r="B251" s="61" t="s">
        <v>828</v>
      </c>
      <c r="C251" s="61" t="s">
        <v>827</v>
      </c>
      <c r="D251" s="62">
        <v>739923</v>
      </c>
      <c r="E251" s="63">
        <f t="shared" si="6"/>
        <v>1.2925928510863047E-3</v>
      </c>
      <c r="F251" s="62">
        <f t="shared" si="7"/>
        <v>609362.26519406762</v>
      </c>
    </row>
    <row r="252" spans="1:6" x14ac:dyDescent="0.25">
      <c r="A252" s="68">
        <v>101261302</v>
      </c>
      <c r="B252" s="61" t="s">
        <v>829</v>
      </c>
      <c r="C252" s="61" t="s">
        <v>827</v>
      </c>
      <c r="D252" s="62">
        <v>2243914</v>
      </c>
      <c r="E252" s="63">
        <f t="shared" si="6"/>
        <v>3.9199581508514731E-3</v>
      </c>
      <c r="F252" s="62">
        <f t="shared" si="7"/>
        <v>1847971.3672107519</v>
      </c>
    </row>
    <row r="253" spans="1:6" x14ac:dyDescent="0.25">
      <c r="A253" s="68">
        <v>101262903</v>
      </c>
      <c r="B253" s="61" t="s">
        <v>830</v>
      </c>
      <c r="C253" s="61" t="s">
        <v>827</v>
      </c>
      <c r="D253" s="62">
        <v>289493</v>
      </c>
      <c r="E253" s="63">
        <f t="shared" si="6"/>
        <v>5.0572367967954444E-4</v>
      </c>
      <c r="F253" s="62">
        <f t="shared" si="7"/>
        <v>238411.44313371283</v>
      </c>
    </row>
    <row r="254" spans="1:6" x14ac:dyDescent="0.25">
      <c r="A254" s="68">
        <v>101264003</v>
      </c>
      <c r="B254" s="61" t="s">
        <v>831</v>
      </c>
      <c r="C254" s="61" t="s">
        <v>827</v>
      </c>
      <c r="D254" s="62">
        <v>1140352</v>
      </c>
      <c r="E254" s="63">
        <f t="shared" si="6"/>
        <v>1.9921138320095058E-3</v>
      </c>
      <c r="F254" s="62">
        <f t="shared" si="7"/>
        <v>939134.85300306289</v>
      </c>
    </row>
    <row r="255" spans="1:6" x14ac:dyDescent="0.25">
      <c r="A255" s="68">
        <v>101268003</v>
      </c>
      <c r="B255" s="61" t="s">
        <v>832</v>
      </c>
      <c r="C255" s="61" t="s">
        <v>827</v>
      </c>
      <c r="D255" s="62">
        <v>1479407</v>
      </c>
      <c r="E255" s="63">
        <f t="shared" si="6"/>
        <v>2.5844188003981993E-3</v>
      </c>
      <c r="F255" s="62">
        <f t="shared" si="7"/>
        <v>1218362.9927221616</v>
      </c>
    </row>
    <row r="256" spans="1:6" x14ac:dyDescent="0.25">
      <c r="A256" s="68">
        <v>106272003</v>
      </c>
      <c r="B256" s="61" t="s">
        <v>833</v>
      </c>
      <c r="C256" s="61" t="s">
        <v>834</v>
      </c>
      <c r="D256" s="62">
        <v>170371</v>
      </c>
      <c r="E256" s="63">
        <f t="shared" si="6"/>
        <v>2.9762601869711417E-4</v>
      </c>
      <c r="F256" s="62">
        <f t="shared" si="7"/>
        <v>140308.73277811136</v>
      </c>
    </row>
    <row r="257" spans="1:6" x14ac:dyDescent="0.25">
      <c r="A257" s="68">
        <v>112281302</v>
      </c>
      <c r="B257" s="61" t="s">
        <v>835</v>
      </c>
      <c r="C257" s="61" t="s">
        <v>836</v>
      </c>
      <c r="D257" s="62">
        <v>2280487</v>
      </c>
      <c r="E257" s="63">
        <f t="shared" si="6"/>
        <v>3.9838485804539843E-3</v>
      </c>
      <c r="F257" s="62">
        <f t="shared" si="7"/>
        <v>1878090.9960436742</v>
      </c>
    </row>
    <row r="258" spans="1:6" x14ac:dyDescent="0.25">
      <c r="A258" s="68">
        <v>112282004</v>
      </c>
      <c r="B258" s="61" t="s">
        <v>837</v>
      </c>
      <c r="C258" s="61" t="s">
        <v>836</v>
      </c>
      <c r="D258" s="62">
        <v>302026</v>
      </c>
      <c r="E258" s="63">
        <f t="shared" si="6"/>
        <v>5.2761793922096248E-4</v>
      </c>
      <c r="F258" s="62">
        <f t="shared" si="7"/>
        <v>248732.97290056321</v>
      </c>
    </row>
    <row r="259" spans="1:6" x14ac:dyDescent="0.25">
      <c r="A259" s="68">
        <v>112283003</v>
      </c>
      <c r="B259" s="61" t="s">
        <v>838</v>
      </c>
      <c r="C259" s="61" t="s">
        <v>836</v>
      </c>
      <c r="D259" s="62">
        <v>330361</v>
      </c>
      <c r="E259" s="63">
        <f t="shared" si="6"/>
        <v>5.7711716878340407E-4</v>
      </c>
      <c r="F259" s="62">
        <f t="shared" si="7"/>
        <v>272068.21154603566</v>
      </c>
    </row>
    <row r="260" spans="1:6" x14ac:dyDescent="0.25">
      <c r="A260" s="68">
        <v>112286003</v>
      </c>
      <c r="B260" s="61" t="s">
        <v>839</v>
      </c>
      <c r="C260" s="61" t="s">
        <v>836</v>
      </c>
      <c r="D260" s="62">
        <v>380519</v>
      </c>
      <c r="E260" s="63">
        <f t="shared" si="6"/>
        <v>6.647396270997246E-4</v>
      </c>
      <c r="F260" s="62">
        <f t="shared" si="7"/>
        <v>313375.7428670029</v>
      </c>
    </row>
    <row r="261" spans="1:6" x14ac:dyDescent="0.25">
      <c r="A261" s="68">
        <v>112289003</v>
      </c>
      <c r="B261" s="61" t="s">
        <v>840</v>
      </c>
      <c r="C261" s="61" t="s">
        <v>836</v>
      </c>
      <c r="D261" s="62">
        <v>775075</v>
      </c>
      <c r="E261" s="63">
        <f t="shared" si="6"/>
        <v>1.3540008947629924E-3</v>
      </c>
      <c r="F261" s="62">
        <f t="shared" si="7"/>
        <v>638311.63201480685</v>
      </c>
    </row>
    <row r="262" spans="1:6" x14ac:dyDescent="0.25">
      <c r="A262" s="68">
        <v>111291304</v>
      </c>
      <c r="B262" s="61" t="s">
        <v>841</v>
      </c>
      <c r="C262" s="61" t="s">
        <v>842</v>
      </c>
      <c r="D262" s="62">
        <v>232961</v>
      </c>
      <c r="E262" s="63">
        <f t="shared" si="6"/>
        <v>4.0696629673887233E-4</v>
      </c>
      <c r="F262" s="62">
        <f t="shared" si="7"/>
        <v>191854.61549630866</v>
      </c>
    </row>
    <row r="263" spans="1:6" x14ac:dyDescent="0.25">
      <c r="A263" s="68">
        <v>111292304</v>
      </c>
      <c r="B263" s="61" t="s">
        <v>843</v>
      </c>
      <c r="C263" s="61" t="s">
        <v>842</v>
      </c>
      <c r="D263" s="62">
        <v>73623</v>
      </c>
      <c r="E263" s="63">
        <f t="shared" si="6"/>
        <v>1.2861414427653556E-4</v>
      </c>
      <c r="F263" s="62">
        <f t="shared" si="7"/>
        <v>60632.090163953333</v>
      </c>
    </row>
    <row r="264" spans="1:6" x14ac:dyDescent="0.25">
      <c r="A264" s="68">
        <v>111297504</v>
      </c>
      <c r="B264" s="61" t="s">
        <v>844</v>
      </c>
      <c r="C264" s="61" t="s">
        <v>842</v>
      </c>
      <c r="D264" s="62">
        <v>182892</v>
      </c>
      <c r="E264" s="63">
        <f t="shared" si="6"/>
        <v>3.1949931509207911E-4</v>
      </c>
      <c r="F264" s="62">
        <f t="shared" si="7"/>
        <v>150620.37996639303</v>
      </c>
    </row>
    <row r="265" spans="1:6" x14ac:dyDescent="0.25">
      <c r="A265" s="68">
        <v>101301303</v>
      </c>
      <c r="B265" s="61" t="s">
        <v>845</v>
      </c>
      <c r="C265" s="61" t="s">
        <v>846</v>
      </c>
      <c r="D265" s="62">
        <v>397399</v>
      </c>
      <c r="E265" s="63">
        <f t="shared" si="6"/>
        <v>6.9422778644378721E-4</v>
      </c>
      <c r="F265" s="62">
        <f t="shared" si="7"/>
        <v>327277.23672038474</v>
      </c>
    </row>
    <row r="266" spans="1:6" x14ac:dyDescent="0.25">
      <c r="A266" s="68">
        <v>101301403</v>
      </c>
      <c r="B266" s="61" t="s">
        <v>847</v>
      </c>
      <c r="C266" s="61" t="s">
        <v>846</v>
      </c>
      <c r="D266" s="62">
        <v>420123</v>
      </c>
      <c r="E266" s="63">
        <f t="shared" si="6"/>
        <v>7.339249981105217E-4</v>
      </c>
      <c r="F266" s="62">
        <f t="shared" si="7"/>
        <v>345991.54633675021</v>
      </c>
    </row>
    <row r="267" spans="1:6" x14ac:dyDescent="0.25">
      <c r="A267" s="68">
        <v>101303503</v>
      </c>
      <c r="B267" s="61" t="s">
        <v>848</v>
      </c>
      <c r="C267" s="61" t="s">
        <v>846</v>
      </c>
      <c r="D267" s="62">
        <v>247476</v>
      </c>
      <c r="E267" s="63">
        <f t="shared" si="6"/>
        <v>4.3232296930279819E-4</v>
      </c>
      <c r="F267" s="62">
        <f t="shared" si="7"/>
        <v>203808.41782343172</v>
      </c>
    </row>
    <row r="268" spans="1:6" x14ac:dyDescent="0.25">
      <c r="A268" s="68">
        <v>101306503</v>
      </c>
      <c r="B268" s="61" t="s">
        <v>849</v>
      </c>
      <c r="C268" s="61" t="s">
        <v>846</v>
      </c>
      <c r="D268" s="62">
        <v>306025</v>
      </c>
      <c r="E268" s="63">
        <f t="shared" si="6"/>
        <v>5.3460390777646644E-4</v>
      </c>
      <c r="F268" s="62">
        <f t="shared" si="7"/>
        <v>252026.34220860081</v>
      </c>
    </row>
    <row r="269" spans="1:6" x14ac:dyDescent="0.25">
      <c r="A269" s="68">
        <v>101308503</v>
      </c>
      <c r="B269" s="61" t="s">
        <v>850</v>
      </c>
      <c r="C269" s="61" t="s">
        <v>846</v>
      </c>
      <c r="D269" s="62">
        <v>197861</v>
      </c>
      <c r="E269" s="63">
        <f t="shared" si="6"/>
        <v>3.4564909336348151E-4</v>
      </c>
      <c r="F269" s="62">
        <f t="shared" si="7"/>
        <v>162948.07318270064</v>
      </c>
    </row>
    <row r="270" spans="1:6" x14ac:dyDescent="0.25">
      <c r="A270" s="68">
        <v>111312503</v>
      </c>
      <c r="B270" s="61" t="s">
        <v>851</v>
      </c>
      <c r="C270" s="61" t="s">
        <v>852</v>
      </c>
      <c r="D270" s="62">
        <v>614792</v>
      </c>
      <c r="E270" s="63">
        <f t="shared" si="6"/>
        <v>1.073997894517472E-3</v>
      </c>
      <c r="F270" s="62">
        <f t="shared" si="7"/>
        <v>506310.85362016212</v>
      </c>
    </row>
    <row r="271" spans="1:6" x14ac:dyDescent="0.25">
      <c r="A271" s="68">
        <v>111312804</v>
      </c>
      <c r="B271" s="61" t="s">
        <v>853</v>
      </c>
      <c r="C271" s="61" t="s">
        <v>852</v>
      </c>
      <c r="D271" s="62">
        <v>168233</v>
      </c>
      <c r="E271" s="63">
        <f t="shared" si="6"/>
        <v>2.9389108477071574E-4</v>
      </c>
      <c r="F271" s="62">
        <f t="shared" si="7"/>
        <v>138547.98669644486</v>
      </c>
    </row>
    <row r="272" spans="1:6" x14ac:dyDescent="0.25">
      <c r="A272" s="68">
        <v>111316003</v>
      </c>
      <c r="B272" s="61" t="s">
        <v>854</v>
      </c>
      <c r="C272" s="61" t="s">
        <v>852</v>
      </c>
      <c r="D272" s="62">
        <v>583691</v>
      </c>
      <c r="E272" s="63">
        <f t="shared" si="6"/>
        <v>1.019666659697585E-3</v>
      </c>
      <c r="F272" s="62">
        <f t="shared" si="7"/>
        <v>480697.68061459163</v>
      </c>
    </row>
    <row r="273" spans="1:6" x14ac:dyDescent="0.25">
      <c r="A273" s="68">
        <v>111317503</v>
      </c>
      <c r="B273" s="61" t="s">
        <v>855</v>
      </c>
      <c r="C273" s="61" t="s">
        <v>852</v>
      </c>
      <c r="D273" s="62">
        <v>273233</v>
      </c>
      <c r="E273" s="63">
        <f t="shared" si="6"/>
        <v>4.7731861623556004E-4</v>
      </c>
      <c r="F273" s="62">
        <f t="shared" si="7"/>
        <v>225020.54917305001</v>
      </c>
    </row>
    <row r="274" spans="1:6" x14ac:dyDescent="0.25">
      <c r="A274" s="68">
        <v>128321103</v>
      </c>
      <c r="B274" s="61" t="s">
        <v>856</v>
      </c>
      <c r="C274" s="61" t="s">
        <v>857</v>
      </c>
      <c r="D274" s="62">
        <v>421764</v>
      </c>
      <c r="E274" s="63">
        <f t="shared" si="6"/>
        <v>7.367917083879866E-4</v>
      </c>
      <c r="F274" s="62">
        <f t="shared" si="7"/>
        <v>347342.98895602749</v>
      </c>
    </row>
    <row r="275" spans="1:6" x14ac:dyDescent="0.25">
      <c r="A275" s="68">
        <v>128323303</v>
      </c>
      <c r="B275" s="61" t="s">
        <v>858</v>
      </c>
      <c r="C275" s="61" t="s">
        <v>857</v>
      </c>
      <c r="D275" s="62">
        <v>185083</v>
      </c>
      <c r="E275" s="63">
        <f t="shared" ref="E275:E338" si="8">D275/$D$686</f>
        <v>3.233268362486455E-4</v>
      </c>
      <c r="F275" s="62">
        <f t="shared" ref="F275:F338" si="9">E275*$F$688</f>
        <v>152424.77410340484</v>
      </c>
    </row>
    <row r="276" spans="1:6" x14ac:dyDescent="0.25">
      <c r="A276" s="68">
        <v>128323703</v>
      </c>
      <c r="B276" s="61" t="s">
        <v>859</v>
      </c>
      <c r="C276" s="61" t="s">
        <v>857</v>
      </c>
      <c r="D276" s="62">
        <v>476782</v>
      </c>
      <c r="E276" s="63">
        <f t="shared" si="8"/>
        <v>8.3290424101782276E-4</v>
      </c>
      <c r="F276" s="62">
        <f t="shared" si="9"/>
        <v>392652.96459734044</v>
      </c>
    </row>
    <row r="277" spans="1:6" x14ac:dyDescent="0.25">
      <c r="A277" s="68">
        <v>128325203</v>
      </c>
      <c r="B277" s="61" t="s">
        <v>860</v>
      </c>
      <c r="C277" s="61" t="s">
        <v>857</v>
      </c>
      <c r="D277" s="62">
        <v>750993</v>
      </c>
      <c r="E277" s="63">
        <f t="shared" si="8"/>
        <v>1.3119313536893126E-3</v>
      </c>
      <c r="F277" s="62">
        <f t="shared" si="9"/>
        <v>618478.94392374391</v>
      </c>
    </row>
    <row r="278" spans="1:6" x14ac:dyDescent="0.25">
      <c r="A278" s="68">
        <v>128326303</v>
      </c>
      <c r="B278" s="61" t="s">
        <v>861</v>
      </c>
      <c r="C278" s="61" t="s">
        <v>857</v>
      </c>
      <c r="D278" s="62">
        <v>342425</v>
      </c>
      <c r="E278" s="63">
        <f t="shared" si="8"/>
        <v>5.9819211868427909E-4</v>
      </c>
      <c r="F278" s="62">
        <f t="shared" si="9"/>
        <v>282003.49720049056</v>
      </c>
    </row>
    <row r="279" spans="1:6" x14ac:dyDescent="0.25">
      <c r="A279" s="68">
        <v>128327303</v>
      </c>
      <c r="B279" s="61" t="s">
        <v>862</v>
      </c>
      <c r="C279" s="61" t="s">
        <v>857</v>
      </c>
      <c r="D279" s="62">
        <v>386309</v>
      </c>
      <c r="E279" s="63">
        <f t="shared" si="8"/>
        <v>6.7485434526335752E-4</v>
      </c>
      <c r="F279" s="62">
        <f t="shared" si="9"/>
        <v>318144.08702642715</v>
      </c>
    </row>
    <row r="280" spans="1:6" x14ac:dyDescent="0.25">
      <c r="A280" s="68">
        <v>128328003</v>
      </c>
      <c r="B280" s="61" t="s">
        <v>863</v>
      </c>
      <c r="C280" s="61" t="s">
        <v>857</v>
      </c>
      <c r="D280" s="62">
        <v>382261</v>
      </c>
      <c r="E280" s="63">
        <f t="shared" si="8"/>
        <v>6.6778277719316997E-4</v>
      </c>
      <c r="F280" s="62">
        <f t="shared" si="9"/>
        <v>314810.36385590048</v>
      </c>
    </row>
    <row r="281" spans="1:6" x14ac:dyDescent="0.25">
      <c r="A281" s="68">
        <v>106330703</v>
      </c>
      <c r="B281" s="61" t="s">
        <v>864</v>
      </c>
      <c r="C281" s="61" t="s">
        <v>865</v>
      </c>
      <c r="D281" s="62">
        <v>236136</v>
      </c>
      <c r="E281" s="63">
        <f t="shared" si="8"/>
        <v>4.1251279590459497E-4</v>
      </c>
      <c r="F281" s="62">
        <f t="shared" si="9"/>
        <v>194469.38107595837</v>
      </c>
    </row>
    <row r="282" spans="1:6" x14ac:dyDescent="0.25">
      <c r="A282" s="68">
        <v>106330803</v>
      </c>
      <c r="B282" s="61" t="s">
        <v>866</v>
      </c>
      <c r="C282" s="61" t="s">
        <v>865</v>
      </c>
      <c r="D282" s="62">
        <v>409579</v>
      </c>
      <c r="E282" s="63">
        <f t="shared" si="8"/>
        <v>7.1550538009370918E-4</v>
      </c>
      <c r="F282" s="62">
        <f t="shared" si="9"/>
        <v>337308.05396767094</v>
      </c>
    </row>
    <row r="283" spans="1:6" x14ac:dyDescent="0.25">
      <c r="A283" s="68">
        <v>106338003</v>
      </c>
      <c r="B283" s="61" t="s">
        <v>867</v>
      </c>
      <c r="C283" s="61" t="s">
        <v>865</v>
      </c>
      <c r="D283" s="62">
        <v>1047166</v>
      </c>
      <c r="E283" s="63">
        <f t="shared" si="8"/>
        <v>1.8293245182277632E-3</v>
      </c>
      <c r="F283" s="62">
        <f t="shared" si="9"/>
        <v>862391.68912739703</v>
      </c>
    </row>
    <row r="284" spans="1:6" x14ac:dyDescent="0.25">
      <c r="A284" s="68">
        <v>111343603</v>
      </c>
      <c r="B284" s="61" t="s">
        <v>868</v>
      </c>
      <c r="C284" s="61" t="s">
        <v>869</v>
      </c>
      <c r="D284" s="62">
        <v>853909</v>
      </c>
      <c r="E284" s="63">
        <f t="shared" si="8"/>
        <v>1.4917182853867975E-3</v>
      </c>
      <c r="F284" s="62">
        <f t="shared" si="9"/>
        <v>703235.23192224198</v>
      </c>
    </row>
    <row r="285" spans="1:6" x14ac:dyDescent="0.25">
      <c r="A285" s="68">
        <v>119350303</v>
      </c>
      <c r="B285" s="61" t="s">
        <v>870</v>
      </c>
      <c r="C285" s="61" t="s">
        <v>871</v>
      </c>
      <c r="D285" s="62">
        <v>275536</v>
      </c>
      <c r="E285" s="63">
        <f t="shared" si="8"/>
        <v>4.8134179342568896E-4</v>
      </c>
      <c r="F285" s="62">
        <f t="shared" si="9"/>
        <v>226917.18071003686</v>
      </c>
    </row>
    <row r="286" spans="1:6" x14ac:dyDescent="0.25">
      <c r="A286" s="68">
        <v>119351303</v>
      </c>
      <c r="B286" s="61" t="s">
        <v>872</v>
      </c>
      <c r="C286" s="61" t="s">
        <v>871</v>
      </c>
      <c r="D286" s="62">
        <v>766777</v>
      </c>
      <c r="E286" s="63">
        <f t="shared" si="8"/>
        <v>1.3395048789906563E-3</v>
      </c>
      <c r="F286" s="62">
        <f t="shared" si="9"/>
        <v>631477.8289345128</v>
      </c>
    </row>
    <row r="287" spans="1:6" x14ac:dyDescent="0.25">
      <c r="A287" s="68">
        <v>119352203</v>
      </c>
      <c r="B287" s="61" t="s">
        <v>873</v>
      </c>
      <c r="C287" s="61" t="s">
        <v>871</v>
      </c>
      <c r="D287" s="62">
        <v>458453</v>
      </c>
      <c r="E287" s="63">
        <f t="shared" si="8"/>
        <v>8.0088478173954536E-4</v>
      </c>
      <c r="F287" s="62">
        <f t="shared" si="9"/>
        <v>377558.1493817814</v>
      </c>
    </row>
    <row r="288" spans="1:6" x14ac:dyDescent="0.25">
      <c r="A288" s="68">
        <v>119354603</v>
      </c>
      <c r="B288" s="61" t="s">
        <v>874</v>
      </c>
      <c r="C288" s="61" t="s">
        <v>871</v>
      </c>
      <c r="D288" s="62">
        <v>238917</v>
      </c>
      <c r="E288" s="63">
        <f t="shared" si="8"/>
        <v>4.1737100509510672E-4</v>
      </c>
      <c r="F288" s="62">
        <f t="shared" si="9"/>
        <v>196759.66865926731</v>
      </c>
    </row>
    <row r="289" spans="1:6" x14ac:dyDescent="0.25">
      <c r="A289" s="68">
        <v>119355503</v>
      </c>
      <c r="B289" s="61" t="s">
        <v>875</v>
      </c>
      <c r="C289" s="61" t="s">
        <v>871</v>
      </c>
      <c r="D289" s="62">
        <v>592306</v>
      </c>
      <c r="E289" s="63">
        <f t="shared" si="8"/>
        <v>1.0347164519220577E-3</v>
      </c>
      <c r="F289" s="62">
        <f t="shared" si="9"/>
        <v>487792.54847874353</v>
      </c>
    </row>
    <row r="290" spans="1:6" x14ac:dyDescent="0.25">
      <c r="A290" s="68">
        <v>119356503</v>
      </c>
      <c r="B290" s="61" t="s">
        <v>876</v>
      </c>
      <c r="C290" s="61" t="s">
        <v>871</v>
      </c>
      <c r="D290" s="62">
        <v>395107</v>
      </c>
      <c r="E290" s="63">
        <f t="shared" si="8"/>
        <v>6.9022382547124031E-4</v>
      </c>
      <c r="F290" s="62">
        <f t="shared" si="9"/>
        <v>325389.66421375255</v>
      </c>
    </row>
    <row r="291" spans="1:6" x14ac:dyDescent="0.25">
      <c r="A291" s="68">
        <v>119356603</v>
      </c>
      <c r="B291" s="61" t="s">
        <v>877</v>
      </c>
      <c r="C291" s="61" t="s">
        <v>871</v>
      </c>
      <c r="D291" s="62">
        <v>235397</v>
      </c>
      <c r="E291" s="63">
        <f t="shared" si="8"/>
        <v>4.1122181546885669E-4</v>
      </c>
      <c r="F291" s="62">
        <f t="shared" si="9"/>
        <v>193860.77894576587</v>
      </c>
    </row>
    <row r="292" spans="1:6" x14ac:dyDescent="0.25">
      <c r="A292" s="68">
        <v>119357003</v>
      </c>
      <c r="B292" s="61" t="s">
        <v>878</v>
      </c>
      <c r="C292" s="61" t="s">
        <v>871</v>
      </c>
      <c r="D292" s="62">
        <v>394973</v>
      </c>
      <c r="E292" s="63">
        <f t="shared" si="8"/>
        <v>6.8998973700251382E-4</v>
      </c>
      <c r="F292" s="62">
        <f t="shared" si="9"/>
        <v>325279.30875306821</v>
      </c>
    </row>
    <row r="293" spans="1:6" x14ac:dyDescent="0.25">
      <c r="A293" s="68">
        <v>119357402</v>
      </c>
      <c r="B293" s="61" t="s">
        <v>879</v>
      </c>
      <c r="C293" s="61" t="s">
        <v>871</v>
      </c>
      <c r="D293" s="62">
        <v>4847529</v>
      </c>
      <c r="E293" s="63">
        <f t="shared" si="8"/>
        <v>8.4682883635642404E-3</v>
      </c>
      <c r="F293" s="62">
        <f t="shared" si="9"/>
        <v>3992173.8505681446</v>
      </c>
    </row>
    <row r="294" spans="1:6" x14ac:dyDescent="0.25">
      <c r="A294" s="68">
        <v>119358403</v>
      </c>
      <c r="B294" s="61" t="s">
        <v>880</v>
      </c>
      <c r="C294" s="61" t="s">
        <v>871</v>
      </c>
      <c r="D294" s="62">
        <v>406392</v>
      </c>
      <c r="E294" s="63">
        <f t="shared" si="8"/>
        <v>7.0993791778153339E-4</v>
      </c>
      <c r="F294" s="62">
        <f t="shared" si="9"/>
        <v>334683.40580945247</v>
      </c>
    </row>
    <row r="295" spans="1:6" x14ac:dyDescent="0.25">
      <c r="A295" s="68">
        <v>113361303</v>
      </c>
      <c r="B295" s="61" t="s">
        <v>881</v>
      </c>
      <c r="C295" s="61" t="s">
        <v>882</v>
      </c>
      <c r="D295" s="62">
        <v>418975</v>
      </c>
      <c r="E295" s="63">
        <f t="shared" si="8"/>
        <v>7.3191952376650612E-4</v>
      </c>
      <c r="F295" s="62">
        <f t="shared" si="9"/>
        <v>345046.11298700602</v>
      </c>
    </row>
    <row r="296" spans="1:6" x14ac:dyDescent="0.25">
      <c r="A296" s="68">
        <v>113361503</v>
      </c>
      <c r="B296" s="61" t="s">
        <v>883</v>
      </c>
      <c r="C296" s="61" t="s">
        <v>882</v>
      </c>
      <c r="D296" s="62">
        <v>720862</v>
      </c>
      <c r="E296" s="63">
        <f t="shared" si="8"/>
        <v>1.2592946398743865E-3</v>
      </c>
      <c r="F296" s="62">
        <f t="shared" si="9"/>
        <v>593664.6126858145</v>
      </c>
    </row>
    <row r="297" spans="1:6" x14ac:dyDescent="0.25">
      <c r="A297" s="68">
        <v>113361703</v>
      </c>
      <c r="B297" s="61" t="s">
        <v>884</v>
      </c>
      <c r="C297" s="61" t="s">
        <v>882</v>
      </c>
      <c r="D297" s="62">
        <v>1419818</v>
      </c>
      <c r="E297" s="63">
        <f t="shared" si="8"/>
        <v>2.4803210558985932E-3</v>
      </c>
      <c r="F297" s="62">
        <f t="shared" si="9"/>
        <v>1169288.578194367</v>
      </c>
    </row>
    <row r="298" spans="1:6" x14ac:dyDescent="0.25">
      <c r="A298" s="68">
        <v>113362203</v>
      </c>
      <c r="B298" s="61" t="s">
        <v>885</v>
      </c>
      <c r="C298" s="61" t="s">
        <v>882</v>
      </c>
      <c r="D298" s="62">
        <v>710287</v>
      </c>
      <c r="E298" s="63">
        <f t="shared" si="8"/>
        <v>1.2408208670625701E-3</v>
      </c>
      <c r="F298" s="62">
        <f t="shared" si="9"/>
        <v>584955.59032209928</v>
      </c>
    </row>
    <row r="299" spans="1:6" x14ac:dyDescent="0.25">
      <c r="A299" s="68">
        <v>113362303</v>
      </c>
      <c r="B299" s="61" t="s">
        <v>886</v>
      </c>
      <c r="C299" s="61" t="s">
        <v>882</v>
      </c>
      <c r="D299" s="62">
        <v>838212</v>
      </c>
      <c r="E299" s="63">
        <f t="shared" si="8"/>
        <v>1.4642967428972389E-3</v>
      </c>
      <c r="F299" s="62">
        <f t="shared" si="9"/>
        <v>690307.99560609658</v>
      </c>
    </row>
    <row r="300" spans="1:6" x14ac:dyDescent="0.25">
      <c r="A300" s="68">
        <v>113362403</v>
      </c>
      <c r="B300" s="61" t="s">
        <v>887</v>
      </c>
      <c r="C300" s="61" t="s">
        <v>882</v>
      </c>
      <c r="D300" s="62">
        <v>467271</v>
      </c>
      <c r="E300" s="63">
        <f t="shared" si="8"/>
        <v>8.1628920052485008E-4</v>
      </c>
      <c r="F300" s="62">
        <f t="shared" si="9"/>
        <v>384820.19753338816</v>
      </c>
    </row>
    <row r="301" spans="1:6" x14ac:dyDescent="0.25">
      <c r="A301" s="68">
        <v>113362603</v>
      </c>
      <c r="B301" s="61" t="s">
        <v>888</v>
      </c>
      <c r="C301" s="61" t="s">
        <v>882</v>
      </c>
      <c r="D301" s="62">
        <v>793707</v>
      </c>
      <c r="E301" s="63">
        <f t="shared" si="8"/>
        <v>1.3865496734892112E-3</v>
      </c>
      <c r="F301" s="62">
        <f t="shared" si="9"/>
        <v>653655.98233922687</v>
      </c>
    </row>
    <row r="302" spans="1:6" x14ac:dyDescent="0.25">
      <c r="A302" s="68">
        <v>113363103</v>
      </c>
      <c r="B302" s="61" t="s">
        <v>889</v>
      </c>
      <c r="C302" s="61" t="s">
        <v>882</v>
      </c>
      <c r="D302" s="62">
        <v>860948</v>
      </c>
      <c r="E302" s="63">
        <f t="shared" si="8"/>
        <v>1.5040149177104264E-3</v>
      </c>
      <c r="F302" s="62">
        <f t="shared" si="9"/>
        <v>709032.18780103081</v>
      </c>
    </row>
    <row r="303" spans="1:6" x14ac:dyDescent="0.25">
      <c r="A303" s="68">
        <v>113363603</v>
      </c>
      <c r="B303" s="61" t="s">
        <v>890</v>
      </c>
      <c r="C303" s="61" t="s">
        <v>882</v>
      </c>
      <c r="D303" s="62">
        <v>404302</v>
      </c>
      <c r="E303" s="63">
        <f t="shared" si="8"/>
        <v>7.0628683644094741E-4</v>
      </c>
      <c r="F303" s="62">
        <f t="shared" si="9"/>
        <v>332962.19004206103</v>
      </c>
    </row>
    <row r="304" spans="1:6" x14ac:dyDescent="0.25">
      <c r="A304" s="68">
        <v>113364002</v>
      </c>
      <c r="B304" s="61" t="s">
        <v>891</v>
      </c>
      <c r="C304" s="61" t="s">
        <v>882</v>
      </c>
      <c r="D304" s="62">
        <v>6297952</v>
      </c>
      <c r="E304" s="63">
        <f t="shared" si="8"/>
        <v>1.1002074177562658E-2</v>
      </c>
      <c r="F304" s="62">
        <f t="shared" si="9"/>
        <v>5186667.1218539067</v>
      </c>
    </row>
    <row r="305" spans="1:6" x14ac:dyDescent="0.25">
      <c r="A305" s="68">
        <v>113364403</v>
      </c>
      <c r="B305" s="61" t="s">
        <v>892</v>
      </c>
      <c r="C305" s="61" t="s">
        <v>882</v>
      </c>
      <c r="D305" s="62">
        <v>472086</v>
      </c>
      <c r="E305" s="63">
        <f t="shared" si="8"/>
        <v>8.2470066303916658E-4</v>
      </c>
      <c r="F305" s="62">
        <f t="shared" si="9"/>
        <v>388785.58218410105</v>
      </c>
    </row>
    <row r="306" spans="1:6" x14ac:dyDescent="0.25">
      <c r="A306" s="68">
        <v>113364503</v>
      </c>
      <c r="B306" s="61" t="s">
        <v>893</v>
      </c>
      <c r="C306" s="61" t="s">
        <v>882</v>
      </c>
      <c r="D306" s="62">
        <v>566504</v>
      </c>
      <c r="E306" s="63">
        <f t="shared" si="8"/>
        <v>9.8964219319009673E-4</v>
      </c>
      <c r="F306" s="62">
        <f t="shared" si="9"/>
        <v>466543.35745949252</v>
      </c>
    </row>
    <row r="307" spans="1:6" x14ac:dyDescent="0.25">
      <c r="A307" s="68">
        <v>113365203</v>
      </c>
      <c r="B307" s="61" t="s">
        <v>894</v>
      </c>
      <c r="C307" s="61" t="s">
        <v>882</v>
      </c>
      <c r="D307" s="62">
        <v>836633</v>
      </c>
      <c r="E307" s="63">
        <f t="shared" si="8"/>
        <v>1.4615383422097816E-3</v>
      </c>
      <c r="F307" s="62">
        <f t="shared" si="9"/>
        <v>689007.61297609122</v>
      </c>
    </row>
    <row r="308" spans="1:6" x14ac:dyDescent="0.25">
      <c r="A308" s="68">
        <v>113365303</v>
      </c>
      <c r="B308" s="61" t="s">
        <v>895</v>
      </c>
      <c r="C308" s="61" t="s">
        <v>882</v>
      </c>
      <c r="D308" s="62">
        <v>978926</v>
      </c>
      <c r="E308" s="63">
        <f t="shared" si="8"/>
        <v>1.7101140920643253E-3</v>
      </c>
      <c r="F308" s="62">
        <f t="shared" si="9"/>
        <v>806192.75899974431</v>
      </c>
    </row>
    <row r="309" spans="1:6" x14ac:dyDescent="0.25">
      <c r="A309" s="68">
        <v>113367003</v>
      </c>
      <c r="B309" s="61" t="s">
        <v>896</v>
      </c>
      <c r="C309" s="61" t="s">
        <v>882</v>
      </c>
      <c r="D309" s="62">
        <v>1950695</v>
      </c>
      <c r="E309" s="63">
        <f t="shared" si="8"/>
        <v>3.4077254141982329E-3</v>
      </c>
      <c r="F309" s="62">
        <f t="shared" si="9"/>
        <v>1606491.3834314405</v>
      </c>
    </row>
    <row r="310" spans="1:6" x14ac:dyDescent="0.25">
      <c r="A310" s="68">
        <v>113369003</v>
      </c>
      <c r="B310" s="61" t="s">
        <v>897</v>
      </c>
      <c r="C310" s="61" t="s">
        <v>882</v>
      </c>
      <c r="D310" s="62">
        <v>502061</v>
      </c>
      <c r="E310" s="63">
        <f t="shared" si="8"/>
        <v>8.7706485595020187E-4</v>
      </c>
      <c r="F310" s="62">
        <f t="shared" si="9"/>
        <v>413471.43990063667</v>
      </c>
    </row>
    <row r="311" spans="1:6" x14ac:dyDescent="0.25">
      <c r="A311" s="68">
        <v>104372003</v>
      </c>
      <c r="B311" s="61" t="s">
        <v>898</v>
      </c>
      <c r="C311" s="61" t="s">
        <v>899</v>
      </c>
      <c r="D311" s="62">
        <v>454415</v>
      </c>
      <c r="E311" s="63">
        <f t="shared" si="8"/>
        <v>7.9383068295806882E-4</v>
      </c>
      <c r="F311" s="62">
        <f t="shared" si="9"/>
        <v>374232.66169339546</v>
      </c>
    </row>
    <row r="312" spans="1:6" x14ac:dyDescent="0.25">
      <c r="A312" s="68">
        <v>104374003</v>
      </c>
      <c r="B312" s="61" t="s">
        <v>900</v>
      </c>
      <c r="C312" s="61" t="s">
        <v>899</v>
      </c>
      <c r="D312" s="62">
        <v>170504</v>
      </c>
      <c r="E312" s="63">
        <f t="shared" si="8"/>
        <v>2.9785836023696967E-4</v>
      </c>
      <c r="F312" s="62">
        <f t="shared" si="9"/>
        <v>140418.26469058174</v>
      </c>
    </row>
    <row r="313" spans="1:6" x14ac:dyDescent="0.25">
      <c r="A313" s="68">
        <v>104375003</v>
      </c>
      <c r="B313" s="61" t="s">
        <v>901</v>
      </c>
      <c r="C313" s="61" t="s">
        <v>899</v>
      </c>
      <c r="D313" s="62">
        <v>329602</v>
      </c>
      <c r="E313" s="63">
        <f t="shared" si="8"/>
        <v>5.7579124977024396E-4</v>
      </c>
      <c r="F313" s="62">
        <f t="shared" si="9"/>
        <v>271443.13845156197</v>
      </c>
    </row>
    <row r="314" spans="1:6" x14ac:dyDescent="0.25">
      <c r="A314" s="68">
        <v>104375203</v>
      </c>
      <c r="B314" s="61" t="s">
        <v>902</v>
      </c>
      <c r="C314" s="61" t="s">
        <v>899</v>
      </c>
      <c r="D314" s="62">
        <v>132080</v>
      </c>
      <c r="E314" s="63">
        <f t="shared" si="8"/>
        <v>2.3073436529406319E-4</v>
      </c>
      <c r="F314" s="62">
        <f t="shared" si="9"/>
        <v>108774.24811342862</v>
      </c>
    </row>
    <row r="315" spans="1:6" x14ac:dyDescent="0.25">
      <c r="A315" s="68">
        <v>104375302</v>
      </c>
      <c r="B315" s="61" t="s">
        <v>903</v>
      </c>
      <c r="C315" s="61" t="s">
        <v>899</v>
      </c>
      <c r="D315" s="62">
        <v>2348043</v>
      </c>
      <c r="E315" s="63">
        <f t="shared" si="8"/>
        <v>4.1018641072695945E-3</v>
      </c>
      <c r="F315" s="62">
        <f t="shared" si="9"/>
        <v>1933726.6191929081</v>
      </c>
    </row>
    <row r="316" spans="1:6" x14ac:dyDescent="0.25">
      <c r="A316" s="68">
        <v>104376203</v>
      </c>
      <c r="B316" s="61" t="s">
        <v>904</v>
      </c>
      <c r="C316" s="61" t="s">
        <v>899</v>
      </c>
      <c r="D316" s="62">
        <v>326742</v>
      </c>
      <c r="E316" s="63">
        <f t="shared" si="8"/>
        <v>5.7079503319891576E-4</v>
      </c>
      <c r="F316" s="62">
        <f t="shared" si="9"/>
        <v>269087.79055934201</v>
      </c>
    </row>
    <row r="317" spans="1:6" x14ac:dyDescent="0.25">
      <c r="A317" s="68">
        <v>104377003</v>
      </c>
      <c r="B317" s="61" t="s">
        <v>905</v>
      </c>
      <c r="C317" s="61" t="s">
        <v>899</v>
      </c>
      <c r="D317" s="62">
        <v>234642</v>
      </c>
      <c r="E317" s="63">
        <f t="shared" si="8"/>
        <v>4.099028841711809E-4</v>
      </c>
      <c r="F317" s="62">
        <f t="shared" si="9"/>
        <v>193239.00004414839</v>
      </c>
    </row>
    <row r="318" spans="1:6" x14ac:dyDescent="0.25">
      <c r="A318" s="68">
        <v>104378003</v>
      </c>
      <c r="B318" s="61" t="s">
        <v>906</v>
      </c>
      <c r="C318" s="61" t="s">
        <v>899</v>
      </c>
      <c r="D318" s="62">
        <v>509659</v>
      </c>
      <c r="E318" s="63">
        <f t="shared" si="8"/>
        <v>8.9033802151277221E-4</v>
      </c>
      <c r="F318" s="62">
        <f t="shared" si="9"/>
        <v>419728.75923108659</v>
      </c>
    </row>
    <row r="319" spans="1:6" x14ac:dyDescent="0.25">
      <c r="A319" s="68">
        <v>113380303</v>
      </c>
      <c r="B319" s="61" t="s">
        <v>907</v>
      </c>
      <c r="C319" s="61" t="s">
        <v>908</v>
      </c>
      <c r="D319" s="62">
        <v>197024</v>
      </c>
      <c r="E319" s="63">
        <f t="shared" si="8"/>
        <v>3.4418691389837604E-4</v>
      </c>
      <c r="F319" s="62">
        <f t="shared" si="9"/>
        <v>162258.76332753</v>
      </c>
    </row>
    <row r="320" spans="1:6" x14ac:dyDescent="0.25">
      <c r="A320" s="68">
        <v>113381303</v>
      </c>
      <c r="B320" s="61" t="s">
        <v>909</v>
      </c>
      <c r="C320" s="61" t="s">
        <v>908</v>
      </c>
      <c r="D320" s="62">
        <v>701016</v>
      </c>
      <c r="E320" s="63">
        <f t="shared" si="8"/>
        <v>1.22462508949866E-3</v>
      </c>
      <c r="F320" s="62">
        <f t="shared" si="9"/>
        <v>577320.47482952219</v>
      </c>
    </row>
    <row r="321" spans="1:6" x14ac:dyDescent="0.25">
      <c r="A321" s="68">
        <v>113382303</v>
      </c>
      <c r="B321" s="61" t="s">
        <v>910</v>
      </c>
      <c r="C321" s="61" t="s">
        <v>908</v>
      </c>
      <c r="D321" s="62">
        <v>471373</v>
      </c>
      <c r="E321" s="63">
        <f t="shared" si="8"/>
        <v>8.2345510275407669E-4</v>
      </c>
      <c r="F321" s="62">
        <f t="shared" si="9"/>
        <v>388198.39230747416</v>
      </c>
    </row>
    <row r="322" spans="1:6" x14ac:dyDescent="0.25">
      <c r="A322" s="68">
        <v>113384603</v>
      </c>
      <c r="B322" s="61" t="s">
        <v>911</v>
      </c>
      <c r="C322" s="61" t="s">
        <v>908</v>
      </c>
      <c r="D322" s="62">
        <v>2685643</v>
      </c>
      <c r="E322" s="63">
        <f t="shared" si="8"/>
        <v>4.6916272941508463E-3</v>
      </c>
      <c r="F322" s="62">
        <f t="shared" si="9"/>
        <v>2211756.4962605452</v>
      </c>
    </row>
    <row r="323" spans="1:6" x14ac:dyDescent="0.25">
      <c r="A323" s="68">
        <v>113385003</v>
      </c>
      <c r="B323" s="61" t="s">
        <v>912</v>
      </c>
      <c r="C323" s="61" t="s">
        <v>908</v>
      </c>
      <c r="D323" s="62">
        <v>340296</v>
      </c>
      <c r="E323" s="63">
        <f t="shared" si="8"/>
        <v>5.9447290711772053E-4</v>
      </c>
      <c r="F323" s="62">
        <f t="shared" si="9"/>
        <v>280250.16305275063</v>
      </c>
    </row>
    <row r="324" spans="1:6" x14ac:dyDescent="0.25">
      <c r="A324" s="68">
        <v>113385303</v>
      </c>
      <c r="B324" s="61" t="s">
        <v>913</v>
      </c>
      <c r="C324" s="61" t="s">
        <v>908</v>
      </c>
      <c r="D324" s="62">
        <v>308246</v>
      </c>
      <c r="E324" s="63">
        <f t="shared" si="8"/>
        <v>5.3848383679916563E-4</v>
      </c>
      <c r="F324" s="62">
        <f t="shared" si="9"/>
        <v>253855.4427920345</v>
      </c>
    </row>
    <row r="325" spans="1:6" x14ac:dyDescent="0.25">
      <c r="A325" s="68">
        <v>121390302</v>
      </c>
      <c r="B325" s="61" t="s">
        <v>914</v>
      </c>
      <c r="C325" s="61" t="s">
        <v>915</v>
      </c>
      <c r="D325" s="62">
        <v>12048384</v>
      </c>
      <c r="E325" s="63">
        <f t="shared" si="8"/>
        <v>2.1047669859624064E-2</v>
      </c>
      <c r="F325" s="62">
        <f t="shared" si="9"/>
        <v>9922425.1255440917</v>
      </c>
    </row>
    <row r="326" spans="1:6" x14ac:dyDescent="0.25">
      <c r="A326" s="68">
        <v>121391303</v>
      </c>
      <c r="B326" s="61" t="s">
        <v>916</v>
      </c>
      <c r="C326" s="61" t="s">
        <v>915</v>
      </c>
      <c r="D326" s="62">
        <v>623012</v>
      </c>
      <c r="E326" s="63">
        <f t="shared" si="8"/>
        <v>1.0883576498378626E-3</v>
      </c>
      <c r="F326" s="62">
        <f t="shared" si="9"/>
        <v>513080.41993975919</v>
      </c>
    </row>
    <row r="327" spans="1:6" x14ac:dyDescent="0.25">
      <c r="A327" s="68">
        <v>121392303</v>
      </c>
      <c r="B327" s="61" t="s">
        <v>917</v>
      </c>
      <c r="C327" s="61" t="s">
        <v>915</v>
      </c>
      <c r="D327" s="62">
        <v>764560</v>
      </c>
      <c r="E327" s="63">
        <f t="shared" si="8"/>
        <v>1.3356319376834414E-3</v>
      </c>
      <c r="F327" s="62">
        <f t="shared" si="9"/>
        <v>629652.02254393534</v>
      </c>
    </row>
    <row r="328" spans="1:6" x14ac:dyDescent="0.25">
      <c r="A328" s="68">
        <v>121394503</v>
      </c>
      <c r="B328" s="61" t="s">
        <v>918</v>
      </c>
      <c r="C328" s="61" t="s">
        <v>915</v>
      </c>
      <c r="D328" s="62">
        <v>412557</v>
      </c>
      <c r="E328" s="63">
        <f t="shared" si="8"/>
        <v>7.207077342718264E-4</v>
      </c>
      <c r="F328" s="62">
        <f t="shared" si="9"/>
        <v>339760.5805491503</v>
      </c>
    </row>
    <row r="329" spans="1:6" x14ac:dyDescent="0.25">
      <c r="A329" s="68">
        <v>121394603</v>
      </c>
      <c r="B329" s="61" t="s">
        <v>919</v>
      </c>
      <c r="C329" s="61" t="s">
        <v>915</v>
      </c>
      <c r="D329" s="62">
        <v>171663</v>
      </c>
      <c r="E329" s="63">
        <f t="shared" si="8"/>
        <v>2.9988305079856731E-4</v>
      </c>
      <c r="F329" s="62">
        <f t="shared" si="9"/>
        <v>141372.75707068064</v>
      </c>
    </row>
    <row r="330" spans="1:6" x14ac:dyDescent="0.25">
      <c r="A330" s="68">
        <v>121395103</v>
      </c>
      <c r="B330" s="61" t="s">
        <v>920</v>
      </c>
      <c r="C330" s="61" t="s">
        <v>915</v>
      </c>
      <c r="D330" s="62">
        <v>930637</v>
      </c>
      <c r="E330" s="63">
        <f t="shared" si="8"/>
        <v>1.625756643808079E-3</v>
      </c>
      <c r="F330" s="62">
        <f t="shared" si="9"/>
        <v>766424.43929086055</v>
      </c>
    </row>
    <row r="331" spans="1:6" x14ac:dyDescent="0.25">
      <c r="A331" s="68">
        <v>121395603</v>
      </c>
      <c r="B331" s="61" t="s">
        <v>921</v>
      </c>
      <c r="C331" s="61" t="s">
        <v>915</v>
      </c>
      <c r="D331" s="62">
        <v>223102</v>
      </c>
      <c r="E331" s="63">
        <f t="shared" si="8"/>
        <v>3.8974332499875898E-4</v>
      </c>
      <c r="F331" s="62">
        <f t="shared" si="9"/>
        <v>183735.25365386246</v>
      </c>
    </row>
    <row r="332" spans="1:6" x14ac:dyDescent="0.25">
      <c r="A332" s="68">
        <v>121395703</v>
      </c>
      <c r="B332" s="61" t="s">
        <v>922</v>
      </c>
      <c r="C332" s="61" t="s">
        <v>915</v>
      </c>
      <c r="D332" s="62">
        <v>263568</v>
      </c>
      <c r="E332" s="63">
        <f t="shared" si="8"/>
        <v>4.6043454869643889E-4</v>
      </c>
      <c r="F332" s="62">
        <f t="shared" si="9"/>
        <v>217060.955684132</v>
      </c>
    </row>
    <row r="333" spans="1:6" x14ac:dyDescent="0.25">
      <c r="A333" s="68">
        <v>121397803</v>
      </c>
      <c r="B333" s="61" t="s">
        <v>923</v>
      </c>
      <c r="C333" s="61" t="s">
        <v>915</v>
      </c>
      <c r="D333" s="62">
        <v>991660</v>
      </c>
      <c r="E333" s="63">
        <f t="shared" si="8"/>
        <v>1.7323594843088334E-3</v>
      </c>
      <c r="F333" s="62">
        <f t="shared" si="9"/>
        <v>816679.82195762137</v>
      </c>
    </row>
    <row r="334" spans="1:6" x14ac:dyDescent="0.25">
      <c r="A334" s="68">
        <v>118401403</v>
      </c>
      <c r="B334" s="61" t="s">
        <v>924</v>
      </c>
      <c r="C334" s="61" t="s">
        <v>925</v>
      </c>
      <c r="D334" s="62">
        <v>270026</v>
      </c>
      <c r="E334" s="63">
        <f t="shared" si="8"/>
        <v>4.7171621534596237E-4</v>
      </c>
      <c r="F334" s="62">
        <f t="shared" si="9"/>
        <v>222379.43005055026</v>
      </c>
    </row>
    <row r="335" spans="1:6" x14ac:dyDescent="0.25">
      <c r="A335" s="68">
        <v>118401603</v>
      </c>
      <c r="B335" s="61" t="s">
        <v>926</v>
      </c>
      <c r="C335" s="61" t="s">
        <v>925</v>
      </c>
      <c r="D335" s="62">
        <v>371460</v>
      </c>
      <c r="E335" s="63">
        <f t="shared" si="8"/>
        <v>6.4891419845648627E-4</v>
      </c>
      <c r="F335" s="62">
        <f t="shared" si="9"/>
        <v>305915.21959580702</v>
      </c>
    </row>
    <row r="336" spans="1:6" x14ac:dyDescent="0.25">
      <c r="A336" s="68">
        <v>118402603</v>
      </c>
      <c r="B336" s="61" t="s">
        <v>927</v>
      </c>
      <c r="C336" s="61" t="s">
        <v>925</v>
      </c>
      <c r="D336" s="62">
        <v>1025203</v>
      </c>
      <c r="E336" s="63">
        <f t="shared" si="8"/>
        <v>1.7909567194319311E-3</v>
      </c>
      <c r="F336" s="62">
        <f t="shared" si="9"/>
        <v>844304.09970193345</v>
      </c>
    </row>
    <row r="337" spans="1:6" x14ac:dyDescent="0.25">
      <c r="A337" s="68">
        <v>118403003</v>
      </c>
      <c r="B337" s="61" t="s">
        <v>928</v>
      </c>
      <c r="C337" s="61" t="s">
        <v>925</v>
      </c>
      <c r="D337" s="62">
        <v>676852</v>
      </c>
      <c r="E337" s="63">
        <f t="shared" si="8"/>
        <v>1.1824123002575505E-3</v>
      </c>
      <c r="F337" s="62">
        <f t="shared" si="9"/>
        <v>557420.2557849061</v>
      </c>
    </row>
    <row r="338" spans="1:6" x14ac:dyDescent="0.25">
      <c r="A338" s="68">
        <v>118403302</v>
      </c>
      <c r="B338" s="61" t="s">
        <v>929</v>
      </c>
      <c r="C338" s="61" t="s">
        <v>925</v>
      </c>
      <c r="D338" s="62">
        <v>4451161</v>
      </c>
      <c r="E338" s="63">
        <f t="shared" si="8"/>
        <v>7.7758616607865507E-3</v>
      </c>
      <c r="F338" s="62">
        <f t="shared" si="9"/>
        <v>3665745.6920564589</v>
      </c>
    </row>
    <row r="339" spans="1:6" x14ac:dyDescent="0.25">
      <c r="A339" s="68">
        <v>118403903</v>
      </c>
      <c r="B339" s="61" t="s">
        <v>930</v>
      </c>
      <c r="C339" s="61" t="s">
        <v>925</v>
      </c>
      <c r="D339" s="62">
        <v>276763</v>
      </c>
      <c r="E339" s="63">
        <f t="shared" ref="E339:E402" si="10">D339/$D$686</f>
        <v>4.8348527515052099E-4</v>
      </c>
      <c r="F339" s="62">
        <f t="shared" ref="F339:F402" si="11">E339*$F$688</f>
        <v>227927.67436869207</v>
      </c>
    </row>
    <row r="340" spans="1:6" x14ac:dyDescent="0.25">
      <c r="A340" s="68">
        <v>118406003</v>
      </c>
      <c r="B340" s="61" t="s">
        <v>931</v>
      </c>
      <c r="C340" s="61" t="s">
        <v>925</v>
      </c>
      <c r="D340" s="62">
        <v>265883</v>
      </c>
      <c r="E340" s="63">
        <f t="shared" si="10"/>
        <v>4.644786890330209E-4</v>
      </c>
      <c r="F340" s="62">
        <f t="shared" si="11"/>
        <v>218967.46979968762</v>
      </c>
    </row>
    <row r="341" spans="1:6" x14ac:dyDescent="0.25">
      <c r="A341" s="68">
        <v>118406602</v>
      </c>
      <c r="B341" s="61" t="s">
        <v>932</v>
      </c>
      <c r="C341" s="61" t="s">
        <v>925</v>
      </c>
      <c r="D341" s="62">
        <v>878073</v>
      </c>
      <c r="E341" s="63">
        <f t="shared" si="10"/>
        <v>1.533931074627907E-3</v>
      </c>
      <c r="F341" s="62">
        <f t="shared" si="11"/>
        <v>723135.45096685807</v>
      </c>
    </row>
    <row r="342" spans="1:6" x14ac:dyDescent="0.25">
      <c r="A342" s="68">
        <v>118408852</v>
      </c>
      <c r="B342" s="61" t="s">
        <v>933</v>
      </c>
      <c r="C342" s="61" t="s">
        <v>925</v>
      </c>
      <c r="D342" s="62">
        <v>4008897</v>
      </c>
      <c r="E342" s="63">
        <f t="shared" si="10"/>
        <v>7.0032579105411422E-3</v>
      </c>
      <c r="F342" s="62">
        <f t="shared" si="11"/>
        <v>3301519.9647121415</v>
      </c>
    </row>
    <row r="343" spans="1:6" x14ac:dyDescent="0.25">
      <c r="A343" s="68">
        <v>118409203</v>
      </c>
      <c r="B343" s="61" t="s">
        <v>934</v>
      </c>
      <c r="C343" s="61" t="s">
        <v>925</v>
      </c>
      <c r="D343" s="62">
        <v>583060</v>
      </c>
      <c r="E343" s="63">
        <f t="shared" si="10"/>
        <v>1.0185643475799249E-3</v>
      </c>
      <c r="F343" s="62">
        <f t="shared" si="11"/>
        <v>480178.02169151796</v>
      </c>
    </row>
    <row r="344" spans="1:6" x14ac:dyDescent="0.25">
      <c r="A344" s="68">
        <v>118409302</v>
      </c>
      <c r="B344" s="61" t="s">
        <v>935</v>
      </c>
      <c r="C344" s="61" t="s">
        <v>925</v>
      </c>
      <c r="D344" s="62">
        <v>1841737</v>
      </c>
      <c r="E344" s="63">
        <f t="shared" si="10"/>
        <v>3.2173835382615997E-3</v>
      </c>
      <c r="F344" s="62">
        <f t="shared" si="11"/>
        <v>1516759.2171235743</v>
      </c>
    </row>
    <row r="345" spans="1:6" x14ac:dyDescent="0.25">
      <c r="A345" s="68">
        <v>117412003</v>
      </c>
      <c r="B345" s="61" t="s">
        <v>936</v>
      </c>
      <c r="C345" s="61" t="s">
        <v>937</v>
      </c>
      <c r="D345" s="62">
        <v>321373</v>
      </c>
      <c r="E345" s="63">
        <f t="shared" si="10"/>
        <v>5.6141577209001346E-4</v>
      </c>
      <c r="F345" s="62">
        <f t="shared" si="11"/>
        <v>264666.16019803833</v>
      </c>
    </row>
    <row r="346" spans="1:6" x14ac:dyDescent="0.25">
      <c r="A346" s="68">
        <v>117414003</v>
      </c>
      <c r="B346" s="61" t="s">
        <v>938</v>
      </c>
      <c r="C346" s="61" t="s">
        <v>937</v>
      </c>
      <c r="D346" s="62">
        <v>488524</v>
      </c>
      <c r="E346" s="63">
        <f t="shared" si="10"/>
        <v>8.5341667982220565E-4</v>
      </c>
      <c r="F346" s="62">
        <f t="shared" si="11"/>
        <v>402323.06772686704</v>
      </c>
    </row>
    <row r="347" spans="1:6" x14ac:dyDescent="0.25">
      <c r="A347" s="68">
        <v>117414203</v>
      </c>
      <c r="B347" s="61" t="s">
        <v>939</v>
      </c>
      <c r="C347" s="61" t="s">
        <v>937</v>
      </c>
      <c r="D347" s="62">
        <v>273268</v>
      </c>
      <c r="E347" s="63">
        <f t="shared" si="10"/>
        <v>4.773797587460483E-4</v>
      </c>
      <c r="F347" s="62">
        <f t="shared" si="11"/>
        <v>225049.3733605422</v>
      </c>
    </row>
    <row r="348" spans="1:6" x14ac:dyDescent="0.25">
      <c r="A348" s="68">
        <v>117415004</v>
      </c>
      <c r="B348" s="61" t="s">
        <v>940</v>
      </c>
      <c r="C348" s="61" t="s">
        <v>937</v>
      </c>
      <c r="D348" s="62">
        <v>339352</v>
      </c>
      <c r="E348" s="63">
        <f t="shared" si="10"/>
        <v>5.9282380626340806E-4</v>
      </c>
      <c r="F348" s="62">
        <f t="shared" si="11"/>
        <v>279472.7335386753</v>
      </c>
    </row>
    <row r="349" spans="1:6" x14ac:dyDescent="0.25">
      <c r="A349" s="68">
        <v>117415103</v>
      </c>
      <c r="B349" s="61" t="s">
        <v>941</v>
      </c>
      <c r="C349" s="61" t="s">
        <v>937</v>
      </c>
      <c r="D349" s="62">
        <v>289956</v>
      </c>
      <c r="E349" s="63">
        <f t="shared" si="10"/>
        <v>5.0653250774686091E-4</v>
      </c>
      <c r="F349" s="62">
        <f t="shared" si="11"/>
        <v>238792.74595682399</v>
      </c>
    </row>
    <row r="350" spans="1:6" x14ac:dyDescent="0.25">
      <c r="A350" s="68">
        <v>117415303</v>
      </c>
      <c r="B350" s="61" t="s">
        <v>942</v>
      </c>
      <c r="C350" s="61" t="s">
        <v>937</v>
      </c>
      <c r="D350" s="62">
        <v>204813</v>
      </c>
      <c r="E350" s="63">
        <f t="shared" si="10"/>
        <v>3.577937428753253E-4</v>
      </c>
      <c r="F350" s="62">
        <f t="shared" si="11"/>
        <v>168673.38036686595</v>
      </c>
    </row>
    <row r="351" spans="1:6" x14ac:dyDescent="0.25">
      <c r="A351" s="68">
        <v>117416103</v>
      </c>
      <c r="B351" s="61" t="s">
        <v>943</v>
      </c>
      <c r="C351" s="61" t="s">
        <v>937</v>
      </c>
      <c r="D351" s="62">
        <v>329754</v>
      </c>
      <c r="E351" s="63">
        <f t="shared" si="10"/>
        <v>5.760567829586502E-4</v>
      </c>
      <c r="F351" s="62">
        <f t="shared" si="11"/>
        <v>271568.31778009952</v>
      </c>
    </row>
    <row r="352" spans="1:6" x14ac:dyDescent="0.25">
      <c r="A352" s="68">
        <v>117417202</v>
      </c>
      <c r="B352" s="61" t="s">
        <v>944</v>
      </c>
      <c r="C352" s="61" t="s">
        <v>937</v>
      </c>
      <c r="D352" s="62">
        <v>2490431</v>
      </c>
      <c r="E352" s="63">
        <f t="shared" si="10"/>
        <v>4.3506058153668916E-3</v>
      </c>
      <c r="F352" s="62">
        <f t="shared" si="11"/>
        <v>2050990.0022968969</v>
      </c>
    </row>
    <row r="353" spans="1:6" x14ac:dyDescent="0.25">
      <c r="A353" s="68">
        <v>109420803</v>
      </c>
      <c r="B353" s="61" t="s">
        <v>945</v>
      </c>
      <c r="C353" s="61" t="s">
        <v>946</v>
      </c>
      <c r="D353" s="62">
        <v>1108059</v>
      </c>
      <c r="E353" s="63">
        <f t="shared" si="10"/>
        <v>1.9357002579752753E-3</v>
      </c>
      <c r="F353" s="62">
        <f t="shared" si="11"/>
        <v>912540.01052632951</v>
      </c>
    </row>
    <row r="354" spans="1:6" x14ac:dyDescent="0.25">
      <c r="A354" s="68">
        <v>109422303</v>
      </c>
      <c r="B354" s="61" t="s">
        <v>947</v>
      </c>
      <c r="C354" s="61" t="s">
        <v>946</v>
      </c>
      <c r="D354" s="62">
        <v>378671</v>
      </c>
      <c r="E354" s="63">
        <f t="shared" si="10"/>
        <v>6.6151130254594342E-4</v>
      </c>
      <c r="F354" s="62">
        <f t="shared" si="11"/>
        <v>311853.8257674147</v>
      </c>
    </row>
    <row r="355" spans="1:6" x14ac:dyDescent="0.25">
      <c r="A355" s="68">
        <v>109426003</v>
      </c>
      <c r="B355" s="61" t="s">
        <v>948</v>
      </c>
      <c r="C355" s="61" t="s">
        <v>946</v>
      </c>
      <c r="D355" s="62">
        <v>168644</v>
      </c>
      <c r="E355" s="63">
        <f t="shared" si="10"/>
        <v>2.9460907253673528E-4</v>
      </c>
      <c r="F355" s="62">
        <f t="shared" si="11"/>
        <v>138886.46501242474</v>
      </c>
    </row>
    <row r="356" spans="1:6" x14ac:dyDescent="0.25">
      <c r="A356" s="68">
        <v>109426303</v>
      </c>
      <c r="B356" s="61" t="s">
        <v>949</v>
      </c>
      <c r="C356" s="61" t="s">
        <v>946</v>
      </c>
      <c r="D356" s="62">
        <v>346125</v>
      </c>
      <c r="E356" s="63">
        <f t="shared" si="10"/>
        <v>6.0465575550732603E-4</v>
      </c>
      <c r="F356" s="62">
        <f t="shared" si="11"/>
        <v>285050.62559252331</v>
      </c>
    </row>
    <row r="357" spans="1:6" x14ac:dyDescent="0.25">
      <c r="A357" s="68">
        <v>109427503</v>
      </c>
      <c r="B357" s="61" t="s">
        <v>950</v>
      </c>
      <c r="C357" s="61" t="s">
        <v>946</v>
      </c>
      <c r="D357" s="62">
        <v>307754</v>
      </c>
      <c r="E357" s="63">
        <f t="shared" si="10"/>
        <v>5.3762434779458751E-4</v>
      </c>
      <c r="F357" s="62">
        <f t="shared" si="11"/>
        <v>253450.25707071554</v>
      </c>
    </row>
    <row r="358" spans="1:6" x14ac:dyDescent="0.25">
      <c r="A358" s="68">
        <v>104431304</v>
      </c>
      <c r="B358" s="61" t="s">
        <v>951</v>
      </c>
      <c r="C358" s="61" t="s">
        <v>952</v>
      </c>
      <c r="D358" s="62">
        <v>220994</v>
      </c>
      <c r="E358" s="63">
        <f t="shared" si="10"/>
        <v>3.8606079893849335E-4</v>
      </c>
      <c r="F358" s="62">
        <f t="shared" si="11"/>
        <v>181999.21401861784</v>
      </c>
    </row>
    <row r="359" spans="1:6" x14ac:dyDescent="0.25">
      <c r="A359" s="68">
        <v>104432503</v>
      </c>
      <c r="B359" s="61" t="s">
        <v>953</v>
      </c>
      <c r="C359" s="61" t="s">
        <v>952</v>
      </c>
      <c r="D359" s="62">
        <v>627043</v>
      </c>
      <c r="E359" s="63">
        <f t="shared" si="10"/>
        <v>1.0953995201172415E-3</v>
      </c>
      <c r="F359" s="62">
        <f t="shared" si="11"/>
        <v>516400.14279064676</v>
      </c>
    </row>
    <row r="360" spans="1:6" x14ac:dyDescent="0.25">
      <c r="A360" s="68">
        <v>104432803</v>
      </c>
      <c r="B360" s="61" t="s">
        <v>954</v>
      </c>
      <c r="C360" s="61" t="s">
        <v>952</v>
      </c>
      <c r="D360" s="62">
        <v>594028</v>
      </c>
      <c r="E360" s="63">
        <f t="shared" si="10"/>
        <v>1.0377246634380812E-3</v>
      </c>
      <c r="F360" s="62">
        <f t="shared" si="11"/>
        <v>489210.69850335992</v>
      </c>
    </row>
    <row r="361" spans="1:6" x14ac:dyDescent="0.25">
      <c r="A361" s="68">
        <v>104432903</v>
      </c>
      <c r="B361" s="61" t="s">
        <v>955</v>
      </c>
      <c r="C361" s="61" t="s">
        <v>952</v>
      </c>
      <c r="D361" s="62">
        <v>451912</v>
      </c>
      <c r="E361" s="63">
        <f t="shared" si="10"/>
        <v>7.8945811999372117E-4</v>
      </c>
      <c r="F361" s="62">
        <f t="shared" si="11"/>
        <v>372171.320513596</v>
      </c>
    </row>
    <row r="362" spans="1:6" x14ac:dyDescent="0.25">
      <c r="A362" s="68">
        <v>104433303</v>
      </c>
      <c r="B362" s="61" t="s">
        <v>956</v>
      </c>
      <c r="C362" s="61" t="s">
        <v>952</v>
      </c>
      <c r="D362" s="62">
        <v>382932</v>
      </c>
      <c r="E362" s="63">
        <f t="shared" si="10"/>
        <v>6.6895496646567391E-4</v>
      </c>
      <c r="F362" s="62">
        <f t="shared" si="11"/>
        <v>315362.96470753674</v>
      </c>
    </row>
    <row r="363" spans="1:6" x14ac:dyDescent="0.25">
      <c r="A363" s="68">
        <v>104433604</v>
      </c>
      <c r="B363" s="61" t="s">
        <v>957</v>
      </c>
      <c r="C363" s="61" t="s">
        <v>952</v>
      </c>
      <c r="D363" s="62">
        <v>182892</v>
      </c>
      <c r="E363" s="63">
        <f t="shared" si="10"/>
        <v>3.1949931509207911E-4</v>
      </c>
      <c r="F363" s="62">
        <f t="shared" si="11"/>
        <v>150620.37996639303</v>
      </c>
    </row>
    <row r="364" spans="1:6" x14ac:dyDescent="0.25">
      <c r="A364" s="68">
        <v>104433903</v>
      </c>
      <c r="B364" s="61" t="s">
        <v>958</v>
      </c>
      <c r="C364" s="61" t="s">
        <v>952</v>
      </c>
      <c r="D364" s="62">
        <v>442973</v>
      </c>
      <c r="E364" s="63">
        <f t="shared" si="10"/>
        <v>7.7384232281501404E-4</v>
      </c>
      <c r="F364" s="62">
        <f t="shared" si="11"/>
        <v>364809.62302808766</v>
      </c>
    </row>
    <row r="365" spans="1:6" x14ac:dyDescent="0.25">
      <c r="A365" s="68">
        <v>104435003</v>
      </c>
      <c r="B365" s="61" t="s">
        <v>959</v>
      </c>
      <c r="C365" s="61" t="s">
        <v>952</v>
      </c>
      <c r="D365" s="62">
        <v>376606</v>
      </c>
      <c r="E365" s="63">
        <f t="shared" si="10"/>
        <v>6.5790389442713483E-4</v>
      </c>
      <c r="F365" s="62">
        <f t="shared" si="11"/>
        <v>310153.19870537479</v>
      </c>
    </row>
    <row r="366" spans="1:6" x14ac:dyDescent="0.25">
      <c r="A366" s="68">
        <v>104435303</v>
      </c>
      <c r="B366" s="61" t="s">
        <v>960</v>
      </c>
      <c r="C366" s="61" t="s">
        <v>952</v>
      </c>
      <c r="D366" s="62">
        <v>507724</v>
      </c>
      <c r="E366" s="63">
        <f t="shared" si="10"/>
        <v>8.8695771414720574E-4</v>
      </c>
      <c r="F366" s="62">
        <f t="shared" si="11"/>
        <v>418135.19343687483</v>
      </c>
    </row>
    <row r="367" spans="1:6" x14ac:dyDescent="0.25">
      <c r="A367" s="68">
        <v>104435603</v>
      </c>
      <c r="B367" s="61" t="s">
        <v>961</v>
      </c>
      <c r="C367" s="61" t="s">
        <v>952</v>
      </c>
      <c r="D367" s="62">
        <v>1236364</v>
      </c>
      <c r="E367" s="63">
        <f t="shared" si="10"/>
        <v>2.1598399667809597E-3</v>
      </c>
      <c r="F367" s="62">
        <f t="shared" si="11"/>
        <v>1018205.3641316708</v>
      </c>
    </row>
    <row r="368" spans="1:6" x14ac:dyDescent="0.25">
      <c r="A368" s="68">
        <v>104435703</v>
      </c>
      <c r="B368" s="61" t="s">
        <v>962</v>
      </c>
      <c r="C368" s="61" t="s">
        <v>952</v>
      </c>
      <c r="D368" s="62">
        <v>257100</v>
      </c>
      <c r="E368" s="63">
        <f t="shared" si="10"/>
        <v>4.4913541275820449E-4</v>
      </c>
      <c r="F368" s="62">
        <f t="shared" si="11"/>
        <v>211734.24583557315</v>
      </c>
    </row>
    <row r="369" spans="1:6" x14ac:dyDescent="0.25">
      <c r="A369" s="68">
        <v>104437503</v>
      </c>
      <c r="B369" s="61" t="s">
        <v>963</v>
      </c>
      <c r="C369" s="61" t="s">
        <v>952</v>
      </c>
      <c r="D369" s="62">
        <v>310887</v>
      </c>
      <c r="E369" s="63">
        <f t="shared" si="10"/>
        <v>5.4309747594772425E-4</v>
      </c>
      <c r="F369" s="62">
        <f t="shared" si="11"/>
        <v>256030.43362537463</v>
      </c>
    </row>
    <row r="370" spans="1:6" x14ac:dyDescent="0.25">
      <c r="A370" s="68">
        <v>111444602</v>
      </c>
      <c r="B370" s="61" t="s">
        <v>964</v>
      </c>
      <c r="C370" s="61" t="s">
        <v>965</v>
      </c>
      <c r="D370" s="62">
        <v>2234404</v>
      </c>
      <c r="E370" s="63">
        <f t="shared" si="10"/>
        <v>3.9033448572873713E-3</v>
      </c>
      <c r="F370" s="62">
        <f t="shared" si="11"/>
        <v>1840139.4236950134</v>
      </c>
    </row>
    <row r="371" spans="1:6" x14ac:dyDescent="0.25">
      <c r="A371" s="68">
        <v>120452003</v>
      </c>
      <c r="B371" s="61" t="s">
        <v>966</v>
      </c>
      <c r="C371" s="61" t="s">
        <v>967</v>
      </c>
      <c r="D371" s="62">
        <v>2117415</v>
      </c>
      <c r="E371" s="63">
        <f t="shared" si="10"/>
        <v>3.6989733955869837E-3</v>
      </c>
      <c r="F371" s="62">
        <f t="shared" si="11"/>
        <v>1743793.341680008</v>
      </c>
    </row>
    <row r="372" spans="1:6" x14ac:dyDescent="0.25">
      <c r="A372" s="68">
        <v>120455203</v>
      </c>
      <c r="B372" s="61" t="s">
        <v>968</v>
      </c>
      <c r="C372" s="61" t="s">
        <v>967</v>
      </c>
      <c r="D372" s="62">
        <v>780601</v>
      </c>
      <c r="E372" s="63">
        <f t="shared" si="10"/>
        <v>1.3636544237046564E-3</v>
      </c>
      <c r="F372" s="62">
        <f t="shared" si="11"/>
        <v>642862.55944571842</v>
      </c>
    </row>
    <row r="373" spans="1:6" x14ac:dyDescent="0.25">
      <c r="A373" s="68">
        <v>120455403</v>
      </c>
      <c r="B373" s="61" t="s">
        <v>969</v>
      </c>
      <c r="C373" s="61" t="s">
        <v>967</v>
      </c>
      <c r="D373" s="62">
        <v>2432925</v>
      </c>
      <c r="E373" s="63">
        <f t="shared" si="10"/>
        <v>4.2501469237057748E-3</v>
      </c>
      <c r="F373" s="62">
        <f t="shared" si="11"/>
        <v>2003631.0386989957</v>
      </c>
    </row>
    <row r="374" spans="1:6" x14ac:dyDescent="0.25">
      <c r="A374" s="68">
        <v>120456003</v>
      </c>
      <c r="B374" s="61" t="s">
        <v>970</v>
      </c>
      <c r="C374" s="61" t="s">
        <v>967</v>
      </c>
      <c r="D374" s="62">
        <v>1097132</v>
      </c>
      <c r="E374" s="63">
        <f t="shared" si="10"/>
        <v>1.916611566200834E-3</v>
      </c>
      <c r="F374" s="62">
        <f t="shared" si="11"/>
        <v>903541.09919126425</v>
      </c>
    </row>
    <row r="375" spans="1:6" x14ac:dyDescent="0.25">
      <c r="A375" s="68">
        <v>123460302</v>
      </c>
      <c r="B375" s="61" t="s">
        <v>971</v>
      </c>
      <c r="C375" s="61" t="s">
        <v>972</v>
      </c>
      <c r="D375" s="62">
        <v>677456</v>
      </c>
      <c r="E375" s="63">
        <f t="shared" si="10"/>
        <v>1.1834674452956911E-3</v>
      </c>
      <c r="F375" s="62">
        <f t="shared" si="11"/>
        <v>557917.67890619999</v>
      </c>
    </row>
    <row r="376" spans="1:6" x14ac:dyDescent="0.25">
      <c r="A376" s="68">
        <v>123460504</v>
      </c>
      <c r="B376" s="61" t="s">
        <v>973</v>
      </c>
      <c r="C376" s="61" t="s">
        <v>972</v>
      </c>
      <c r="D376" s="62">
        <v>21517</v>
      </c>
      <c r="E376" s="63">
        <f t="shared" si="10"/>
        <v>3.758866851932433E-5</v>
      </c>
      <c r="F376" s="62">
        <f t="shared" si="11"/>
        <v>17720.286921991548</v>
      </c>
    </row>
    <row r="377" spans="1:6" x14ac:dyDescent="0.25">
      <c r="A377" s="68">
        <v>123461302</v>
      </c>
      <c r="B377" s="61" t="s">
        <v>974</v>
      </c>
      <c r="C377" s="61" t="s">
        <v>972</v>
      </c>
      <c r="D377" s="62">
        <v>472252</v>
      </c>
      <c r="E377" s="63">
        <f t="shared" si="10"/>
        <v>8.249906532317681E-4</v>
      </c>
      <c r="F377" s="62">
        <f t="shared" si="11"/>
        <v>388922.29118763551</v>
      </c>
    </row>
    <row r="378" spans="1:6" x14ac:dyDescent="0.25">
      <c r="A378" s="68">
        <v>123461602</v>
      </c>
      <c r="B378" s="61" t="s">
        <v>975</v>
      </c>
      <c r="C378" s="61" t="s">
        <v>972</v>
      </c>
      <c r="D378" s="62">
        <v>364240</v>
      </c>
      <c r="E378" s="63">
        <f t="shared" si="10"/>
        <v>6.3630137200718941E-4</v>
      </c>
      <c r="F378" s="62">
        <f t="shared" si="11"/>
        <v>299969.20149027288</v>
      </c>
    </row>
    <row r="379" spans="1:6" x14ac:dyDescent="0.25">
      <c r="A379" s="68">
        <v>123463603</v>
      </c>
      <c r="B379" s="61" t="s">
        <v>976</v>
      </c>
      <c r="C379" s="61" t="s">
        <v>972</v>
      </c>
      <c r="D379" s="62">
        <v>387887</v>
      </c>
      <c r="E379" s="63">
        <f t="shared" si="10"/>
        <v>6.7761099902194344E-4</v>
      </c>
      <c r="F379" s="62">
        <f t="shared" si="11"/>
        <v>319443.64610821841</v>
      </c>
    </row>
    <row r="380" spans="1:6" x14ac:dyDescent="0.25">
      <c r="A380" s="68">
        <v>123463803</v>
      </c>
      <c r="B380" s="61" t="s">
        <v>977</v>
      </c>
      <c r="C380" s="61" t="s">
        <v>972</v>
      </c>
      <c r="D380" s="62">
        <v>80957</v>
      </c>
      <c r="E380" s="63">
        <f t="shared" si="10"/>
        <v>1.4142612061713715E-4</v>
      </c>
      <c r="F380" s="62">
        <f t="shared" si="11"/>
        <v>66671.992765890682</v>
      </c>
    </row>
    <row r="381" spans="1:6" x14ac:dyDescent="0.25">
      <c r="A381" s="68">
        <v>123464502</v>
      </c>
      <c r="B381" s="61" t="s">
        <v>978</v>
      </c>
      <c r="C381" s="61" t="s">
        <v>972</v>
      </c>
      <c r="D381" s="62">
        <v>303228</v>
      </c>
      <c r="E381" s="63">
        <f t="shared" si="10"/>
        <v>5.2971774772401722E-4</v>
      </c>
      <c r="F381" s="62">
        <f t="shared" si="11"/>
        <v>249722.87785386687</v>
      </c>
    </row>
    <row r="382" spans="1:6" x14ac:dyDescent="0.25">
      <c r="A382" s="68">
        <v>123464603</v>
      </c>
      <c r="B382" s="61" t="s">
        <v>979</v>
      </c>
      <c r="C382" s="61" t="s">
        <v>972</v>
      </c>
      <c r="D382" s="62">
        <v>97196</v>
      </c>
      <c r="E382" s="63">
        <f t="shared" si="10"/>
        <v>1.6979449855482863E-4</v>
      </c>
      <c r="F382" s="62">
        <f t="shared" si="11"/>
        <v>80045.592214058212</v>
      </c>
    </row>
    <row r="383" spans="1:6" x14ac:dyDescent="0.25">
      <c r="A383" s="68">
        <v>123465303</v>
      </c>
      <c r="B383" s="61" t="s">
        <v>980</v>
      </c>
      <c r="C383" s="61" t="s">
        <v>972</v>
      </c>
      <c r="D383" s="62">
        <v>241537</v>
      </c>
      <c r="E383" s="63">
        <f t="shared" si="10"/>
        <v>4.2194795873737236E-4</v>
      </c>
      <c r="F383" s="62">
        <f t="shared" si="11"/>
        <v>198917.36498011212</v>
      </c>
    </row>
    <row r="384" spans="1:6" x14ac:dyDescent="0.25">
      <c r="A384" s="68">
        <v>123465602</v>
      </c>
      <c r="B384" s="61" t="s">
        <v>981</v>
      </c>
      <c r="C384" s="61" t="s">
        <v>972</v>
      </c>
      <c r="D384" s="62">
        <v>2365474</v>
      </c>
      <c r="E384" s="63">
        <f t="shared" si="10"/>
        <v>4.1323148244216297E-3</v>
      </c>
      <c r="F384" s="62">
        <f t="shared" si="11"/>
        <v>1948081.8881122386</v>
      </c>
    </row>
    <row r="385" spans="1:6" x14ac:dyDescent="0.25">
      <c r="A385" s="68">
        <v>123465702</v>
      </c>
      <c r="B385" s="61" t="s">
        <v>982</v>
      </c>
      <c r="C385" s="61" t="s">
        <v>972</v>
      </c>
      <c r="D385" s="62">
        <v>1192902</v>
      </c>
      <c r="E385" s="63">
        <f t="shared" si="10"/>
        <v>2.0839149441854829E-3</v>
      </c>
      <c r="F385" s="62">
        <f t="shared" si="11"/>
        <v>982412.31165206875</v>
      </c>
    </row>
    <row r="386" spans="1:6" x14ac:dyDescent="0.25">
      <c r="A386" s="68">
        <v>123466103</v>
      </c>
      <c r="B386" s="61" t="s">
        <v>983</v>
      </c>
      <c r="C386" s="61" t="s">
        <v>972</v>
      </c>
      <c r="D386" s="62">
        <v>276696</v>
      </c>
      <c r="E386" s="63">
        <f t="shared" si="10"/>
        <v>4.8336823091615769E-4</v>
      </c>
      <c r="F386" s="62">
        <f t="shared" si="11"/>
        <v>227872.49663834984</v>
      </c>
    </row>
    <row r="387" spans="1:6" x14ac:dyDescent="0.25">
      <c r="A387" s="68">
        <v>123466303</v>
      </c>
      <c r="B387" s="61" t="s">
        <v>984</v>
      </c>
      <c r="C387" s="61" t="s">
        <v>972</v>
      </c>
      <c r="D387" s="62">
        <v>463959</v>
      </c>
      <c r="E387" s="63">
        <f t="shared" si="10"/>
        <v>8.1050337210378763E-4</v>
      </c>
      <c r="F387" s="62">
        <f t="shared" si="11"/>
        <v>382092.6058484118</v>
      </c>
    </row>
    <row r="388" spans="1:6" x14ac:dyDescent="0.25">
      <c r="A388" s="68">
        <v>123466403</v>
      </c>
      <c r="B388" s="61" t="s">
        <v>985</v>
      </c>
      <c r="C388" s="61" t="s">
        <v>972</v>
      </c>
      <c r="D388" s="62">
        <v>1320212</v>
      </c>
      <c r="E388" s="63">
        <f t="shared" si="10"/>
        <v>2.3063164587644289E-3</v>
      </c>
      <c r="F388" s="62">
        <f t="shared" si="11"/>
        <v>1087258.2347844173</v>
      </c>
    </row>
    <row r="389" spans="1:6" x14ac:dyDescent="0.25">
      <c r="A389" s="68">
        <v>123467103</v>
      </c>
      <c r="B389" s="61" t="s">
        <v>986</v>
      </c>
      <c r="C389" s="61" t="s">
        <v>972</v>
      </c>
      <c r="D389" s="62">
        <v>441362</v>
      </c>
      <c r="E389" s="63">
        <f t="shared" si="10"/>
        <v>7.7102802040368199E-4</v>
      </c>
      <c r="F389" s="62">
        <f t="shared" si="11"/>
        <v>363482.8868552323</v>
      </c>
    </row>
    <row r="390" spans="1:6" x14ac:dyDescent="0.25">
      <c r="A390" s="68">
        <v>123467203</v>
      </c>
      <c r="B390" s="61" t="s">
        <v>987</v>
      </c>
      <c r="C390" s="61" t="s">
        <v>972</v>
      </c>
      <c r="D390" s="62">
        <v>152081</v>
      </c>
      <c r="E390" s="63">
        <f t="shared" si="10"/>
        <v>2.6567468964480939E-4</v>
      </c>
      <c r="F390" s="62">
        <f t="shared" si="11"/>
        <v>125246.03594290081</v>
      </c>
    </row>
    <row r="391" spans="1:6" x14ac:dyDescent="0.25">
      <c r="A391" s="68">
        <v>123467303</v>
      </c>
      <c r="B391" s="61" t="s">
        <v>988</v>
      </c>
      <c r="C391" s="61" t="s">
        <v>972</v>
      </c>
      <c r="D391" s="62">
        <v>299583</v>
      </c>
      <c r="E391" s="63">
        <f t="shared" si="10"/>
        <v>5.2335019198888042E-4</v>
      </c>
      <c r="F391" s="62">
        <f t="shared" si="11"/>
        <v>246721.04461360755</v>
      </c>
    </row>
    <row r="392" spans="1:6" x14ac:dyDescent="0.25">
      <c r="A392" s="68">
        <v>123468303</v>
      </c>
      <c r="B392" s="61" t="s">
        <v>989</v>
      </c>
      <c r="C392" s="61" t="s">
        <v>972</v>
      </c>
      <c r="D392" s="62">
        <v>180901</v>
      </c>
      <c r="E392" s="63">
        <f t="shared" si="10"/>
        <v>3.1602117970973141E-4</v>
      </c>
      <c r="F392" s="62">
        <f t="shared" si="11"/>
        <v>148980.69547219374</v>
      </c>
    </row>
    <row r="393" spans="1:6" x14ac:dyDescent="0.25">
      <c r="A393" s="68">
        <v>123468402</v>
      </c>
      <c r="B393" s="61" t="s">
        <v>990</v>
      </c>
      <c r="C393" s="61" t="s">
        <v>972</v>
      </c>
      <c r="D393" s="62">
        <v>414495</v>
      </c>
      <c r="E393" s="63">
        <f t="shared" si="10"/>
        <v>7.2409328242400604E-4</v>
      </c>
      <c r="F393" s="62">
        <f t="shared" si="11"/>
        <v>341356.61698800419</v>
      </c>
    </row>
    <row r="394" spans="1:6" x14ac:dyDescent="0.25">
      <c r="A394" s="68">
        <v>123468503</v>
      </c>
      <c r="B394" s="61" t="s">
        <v>991</v>
      </c>
      <c r="C394" s="61" t="s">
        <v>972</v>
      </c>
      <c r="D394" s="62">
        <v>315427</v>
      </c>
      <c r="E394" s="63">
        <f t="shared" si="10"/>
        <v>5.5102853302248993E-4</v>
      </c>
      <c r="F394" s="62">
        <f t="shared" si="11"/>
        <v>259769.34251722024</v>
      </c>
    </row>
    <row r="395" spans="1:6" x14ac:dyDescent="0.25">
      <c r="A395" s="68">
        <v>123468603</v>
      </c>
      <c r="B395" s="61" t="s">
        <v>992</v>
      </c>
      <c r="C395" s="61" t="s">
        <v>972</v>
      </c>
      <c r="D395" s="62">
        <v>295830</v>
      </c>
      <c r="E395" s="63">
        <f t="shared" si="10"/>
        <v>5.1679396793566563E-4</v>
      </c>
      <c r="F395" s="62">
        <f t="shared" si="11"/>
        <v>243630.26816622948</v>
      </c>
    </row>
    <row r="396" spans="1:6" x14ac:dyDescent="0.25">
      <c r="A396" s="68">
        <v>123469303</v>
      </c>
      <c r="B396" s="61" t="s">
        <v>993</v>
      </c>
      <c r="C396" s="61" t="s">
        <v>972</v>
      </c>
      <c r="D396" s="62">
        <v>311688</v>
      </c>
      <c r="E396" s="63">
        <f t="shared" si="10"/>
        <v>5.4449676597347041E-4</v>
      </c>
      <c r="F396" s="62">
        <f t="shared" si="11"/>
        <v>256690.09574483905</v>
      </c>
    </row>
    <row r="397" spans="1:6" x14ac:dyDescent="0.25">
      <c r="A397" s="68">
        <v>116471803</v>
      </c>
      <c r="B397" s="61" t="s">
        <v>994</v>
      </c>
      <c r="C397" s="61" t="s">
        <v>995</v>
      </c>
      <c r="D397" s="62">
        <v>469035</v>
      </c>
      <c r="E397" s="63">
        <f t="shared" si="10"/>
        <v>8.1937078305345946E-4</v>
      </c>
      <c r="F397" s="62">
        <f t="shared" si="11"/>
        <v>386272.93658299511</v>
      </c>
    </row>
    <row r="398" spans="1:6" x14ac:dyDescent="0.25">
      <c r="A398" s="68">
        <v>120480803</v>
      </c>
      <c r="B398" s="61" t="s">
        <v>996</v>
      </c>
      <c r="C398" s="61" t="s">
        <v>997</v>
      </c>
      <c r="D398" s="62">
        <v>390344</v>
      </c>
      <c r="E398" s="63">
        <f t="shared" si="10"/>
        <v>6.8190320325822078E-4</v>
      </c>
      <c r="F398" s="62">
        <f t="shared" si="11"/>
        <v>321467.10407017096</v>
      </c>
    </row>
    <row r="399" spans="1:6" x14ac:dyDescent="0.25">
      <c r="A399" s="68">
        <v>120481002</v>
      </c>
      <c r="B399" s="61" t="s">
        <v>998</v>
      </c>
      <c r="C399" s="61" t="s">
        <v>997</v>
      </c>
      <c r="D399" s="62">
        <v>3902153</v>
      </c>
      <c r="E399" s="63">
        <f t="shared" si="10"/>
        <v>6.81678373512511E-3</v>
      </c>
      <c r="F399" s="62">
        <f t="shared" si="11"/>
        <v>3213611.1341502108</v>
      </c>
    </row>
    <row r="400" spans="1:6" x14ac:dyDescent="0.25">
      <c r="A400" s="68">
        <v>120483302</v>
      </c>
      <c r="B400" s="61" t="s">
        <v>999</v>
      </c>
      <c r="C400" s="61" t="s">
        <v>997</v>
      </c>
      <c r="D400" s="62">
        <v>1769558</v>
      </c>
      <c r="E400" s="63">
        <f t="shared" si="10"/>
        <v>3.0912919592749233E-3</v>
      </c>
      <c r="F400" s="62">
        <f t="shared" si="11"/>
        <v>1457316.3305807277</v>
      </c>
    </row>
    <row r="401" spans="1:6" x14ac:dyDescent="0.25">
      <c r="A401" s="68">
        <v>120484803</v>
      </c>
      <c r="B401" s="61" t="s">
        <v>1000</v>
      </c>
      <c r="C401" s="61" t="s">
        <v>997</v>
      </c>
      <c r="D401" s="62">
        <v>291052</v>
      </c>
      <c r="E401" s="63">
        <f t="shared" si="10"/>
        <v>5.0844714178957962E-4</v>
      </c>
      <c r="F401" s="62">
        <f t="shared" si="11"/>
        <v>239695.3547994369</v>
      </c>
    </row>
    <row r="402" spans="1:6" x14ac:dyDescent="0.25">
      <c r="A402" s="68">
        <v>120484903</v>
      </c>
      <c r="B402" s="61" t="s">
        <v>1001</v>
      </c>
      <c r="C402" s="61" t="s">
        <v>997</v>
      </c>
      <c r="D402" s="62">
        <v>596979</v>
      </c>
      <c r="E402" s="63">
        <f t="shared" si="10"/>
        <v>1.0428798505366789E-3</v>
      </c>
      <c r="F402" s="62">
        <f t="shared" si="11"/>
        <v>491640.98928305955</v>
      </c>
    </row>
    <row r="403" spans="1:6" x14ac:dyDescent="0.25">
      <c r="A403" s="68">
        <v>120485603</v>
      </c>
      <c r="B403" s="61" t="s">
        <v>1002</v>
      </c>
      <c r="C403" s="61" t="s">
        <v>997</v>
      </c>
      <c r="D403" s="62">
        <v>211634</v>
      </c>
      <c r="E403" s="63">
        <f t="shared" ref="E403:E466" si="12">D403/$D$686</f>
        <v>3.6970954470505582E-4</v>
      </c>
      <c r="F403" s="62">
        <f t="shared" ref="F403:F466" si="13">E403*$F$688</f>
        <v>174290.80273498906</v>
      </c>
    </row>
    <row r="404" spans="1:6" x14ac:dyDescent="0.25">
      <c r="A404" s="68">
        <v>120486003</v>
      </c>
      <c r="B404" s="61" t="s">
        <v>1003</v>
      </c>
      <c r="C404" s="61" t="s">
        <v>997</v>
      </c>
      <c r="D404" s="62">
        <v>194027</v>
      </c>
      <c r="E404" s="63">
        <f t="shared" si="12"/>
        <v>3.3895136807170803E-4</v>
      </c>
      <c r="F404" s="62">
        <f t="shared" si="13"/>
        <v>159790.58932998346</v>
      </c>
    </row>
    <row r="405" spans="1:6" x14ac:dyDescent="0.25">
      <c r="A405" s="68">
        <v>120488603</v>
      </c>
      <c r="B405" s="61" t="s">
        <v>1004</v>
      </c>
      <c r="C405" s="61" t="s">
        <v>997</v>
      </c>
      <c r="D405" s="62">
        <v>408798</v>
      </c>
      <c r="E405" s="63">
        <f t="shared" si="12"/>
        <v>7.1414102864538495E-4</v>
      </c>
      <c r="F405" s="62">
        <f t="shared" si="13"/>
        <v>336664.86281248782</v>
      </c>
    </row>
    <row r="406" spans="1:6" x14ac:dyDescent="0.25">
      <c r="A406" s="68">
        <v>116493503</v>
      </c>
      <c r="B406" s="61" t="s">
        <v>1005</v>
      </c>
      <c r="C406" s="61" t="s">
        <v>1006</v>
      </c>
      <c r="D406" s="62">
        <v>352207</v>
      </c>
      <c r="E406" s="63">
        <f t="shared" si="12"/>
        <v>6.1528057690131822E-4</v>
      </c>
      <c r="F406" s="62">
        <f t="shared" si="13"/>
        <v>290059.44583045394</v>
      </c>
    </row>
    <row r="407" spans="1:6" x14ac:dyDescent="0.25">
      <c r="A407" s="68">
        <v>116495003</v>
      </c>
      <c r="B407" s="61" t="s">
        <v>1007</v>
      </c>
      <c r="C407" s="61" t="s">
        <v>1006</v>
      </c>
      <c r="D407" s="62">
        <v>569445</v>
      </c>
      <c r="E407" s="63">
        <f t="shared" si="12"/>
        <v>9.9477991099998346E-4</v>
      </c>
      <c r="F407" s="62">
        <f t="shared" si="13"/>
        <v>468965.41275705153</v>
      </c>
    </row>
    <row r="408" spans="1:6" x14ac:dyDescent="0.25">
      <c r="A408" s="68">
        <v>116495103</v>
      </c>
      <c r="B408" s="61" t="s">
        <v>1008</v>
      </c>
      <c r="C408" s="61" t="s">
        <v>1006</v>
      </c>
      <c r="D408" s="62">
        <v>539712</v>
      </c>
      <c r="E408" s="63">
        <f t="shared" si="12"/>
        <v>9.4283847487575286E-4</v>
      </c>
      <c r="F408" s="62">
        <f t="shared" si="13"/>
        <v>444478.85370831913</v>
      </c>
    </row>
    <row r="409" spans="1:6" x14ac:dyDescent="0.25">
      <c r="A409" s="68">
        <v>116496503</v>
      </c>
      <c r="B409" s="61" t="s">
        <v>1009</v>
      </c>
      <c r="C409" s="61" t="s">
        <v>1006</v>
      </c>
      <c r="D409" s="62">
        <v>832791</v>
      </c>
      <c r="E409" s="63">
        <f t="shared" si="12"/>
        <v>1.4548266414870395E-3</v>
      </c>
      <c r="F409" s="62">
        <f t="shared" si="13"/>
        <v>685843.54073766153</v>
      </c>
    </row>
    <row r="410" spans="1:6" x14ac:dyDescent="0.25">
      <c r="A410" s="68">
        <v>116496603</v>
      </c>
      <c r="B410" s="61" t="s">
        <v>1010</v>
      </c>
      <c r="C410" s="61" t="s">
        <v>1006</v>
      </c>
      <c r="D410" s="62">
        <v>879557</v>
      </c>
      <c r="E410" s="63">
        <f t="shared" si="12"/>
        <v>1.5365235170726101E-3</v>
      </c>
      <c r="F410" s="62">
        <f t="shared" si="13"/>
        <v>724357.59651652747</v>
      </c>
    </row>
    <row r="411" spans="1:6" x14ac:dyDescent="0.25">
      <c r="A411" s="68">
        <v>116498003</v>
      </c>
      <c r="B411" s="61" t="s">
        <v>1011</v>
      </c>
      <c r="C411" s="61" t="s">
        <v>1006</v>
      </c>
      <c r="D411" s="62">
        <v>484259</v>
      </c>
      <c r="E411" s="63">
        <f t="shared" si="12"/>
        <v>8.459660281869908E-4</v>
      </c>
      <c r="F411" s="62">
        <f t="shared" si="13"/>
        <v>398810.63459388877</v>
      </c>
    </row>
    <row r="412" spans="1:6" x14ac:dyDescent="0.25">
      <c r="A412" s="68">
        <v>115503004</v>
      </c>
      <c r="B412" s="61" t="s">
        <v>1012</v>
      </c>
      <c r="C412" s="61" t="s">
        <v>1013</v>
      </c>
      <c r="D412" s="62">
        <v>118913</v>
      </c>
      <c r="E412" s="63">
        <f t="shared" si="12"/>
        <v>2.0773255284837171E-4</v>
      </c>
      <c r="F412" s="62">
        <f t="shared" si="13"/>
        <v>97930.588778862337</v>
      </c>
    </row>
    <row r="413" spans="1:6" x14ac:dyDescent="0.25">
      <c r="A413" s="68">
        <v>115504003</v>
      </c>
      <c r="B413" s="61" t="s">
        <v>1014</v>
      </c>
      <c r="C413" s="61" t="s">
        <v>1013</v>
      </c>
      <c r="D413" s="62">
        <v>324666</v>
      </c>
      <c r="E413" s="63">
        <f t="shared" si="12"/>
        <v>5.6716840886252516E-4</v>
      </c>
      <c r="F413" s="62">
        <f t="shared" si="13"/>
        <v>267378.10446694744</v>
      </c>
    </row>
    <row r="414" spans="1:6" x14ac:dyDescent="0.25">
      <c r="A414" s="68">
        <v>115506003</v>
      </c>
      <c r="B414" s="61" t="s">
        <v>1015</v>
      </c>
      <c r="C414" s="61" t="s">
        <v>1013</v>
      </c>
      <c r="D414" s="62">
        <v>259921</v>
      </c>
      <c r="E414" s="63">
        <f t="shared" si="12"/>
        <v>4.5406349910355996E-4</v>
      </c>
      <c r="F414" s="62">
        <f t="shared" si="13"/>
        <v>214057.47534744459</v>
      </c>
    </row>
    <row r="415" spans="1:6" x14ac:dyDescent="0.25">
      <c r="A415" s="68">
        <v>115508003</v>
      </c>
      <c r="B415" s="61" t="s">
        <v>1016</v>
      </c>
      <c r="C415" s="61" t="s">
        <v>1013</v>
      </c>
      <c r="D415" s="62">
        <v>479327</v>
      </c>
      <c r="E415" s="63">
        <f t="shared" si="12"/>
        <v>8.3735017499475637E-4</v>
      </c>
      <c r="F415" s="62">
        <f t="shared" si="13"/>
        <v>394748.89480213053</v>
      </c>
    </row>
    <row r="416" spans="1:6" x14ac:dyDescent="0.25">
      <c r="A416" s="68">
        <v>126515001</v>
      </c>
      <c r="B416" s="61" t="s">
        <v>1017</v>
      </c>
      <c r="C416" s="61" t="s">
        <v>1018</v>
      </c>
      <c r="D416" s="62">
        <v>141184602</v>
      </c>
      <c r="E416" s="63">
        <f t="shared" si="12"/>
        <v>0.24663945738768114</v>
      </c>
      <c r="F416" s="62">
        <f t="shared" si="13"/>
        <v>116272326.83028218</v>
      </c>
    </row>
    <row r="417" spans="1:6" x14ac:dyDescent="0.25">
      <c r="A417" s="68">
        <v>120522003</v>
      </c>
      <c r="B417" s="61" t="s">
        <v>1019</v>
      </c>
      <c r="C417" s="61" t="s">
        <v>1020</v>
      </c>
      <c r="D417" s="62">
        <v>583606</v>
      </c>
      <c r="E417" s="63">
        <f t="shared" si="12"/>
        <v>1.0195181707435422E-3</v>
      </c>
      <c r="F417" s="62">
        <f t="shared" si="13"/>
        <v>480627.67901639635</v>
      </c>
    </row>
    <row r="418" spans="1:6" x14ac:dyDescent="0.25">
      <c r="A418" s="68">
        <v>119648303</v>
      </c>
      <c r="B418" s="61" t="s">
        <v>1021</v>
      </c>
      <c r="C418" s="61" t="s">
        <v>1020</v>
      </c>
      <c r="D418" s="62">
        <v>618838</v>
      </c>
      <c r="E418" s="63">
        <f t="shared" si="12"/>
        <v>1.0810659687299172E-3</v>
      </c>
      <c r="F418" s="62">
        <f t="shared" si="13"/>
        <v>509642.92969426059</v>
      </c>
    </row>
    <row r="419" spans="1:6" x14ac:dyDescent="0.25">
      <c r="A419" s="68">
        <v>109530304</v>
      </c>
      <c r="B419" s="61" t="s">
        <v>1022</v>
      </c>
      <c r="C419" s="61" t="s">
        <v>1023</v>
      </c>
      <c r="D419" s="62">
        <v>44928</v>
      </c>
      <c r="E419" s="63">
        <f t="shared" si="12"/>
        <v>7.848602032050024E-5</v>
      </c>
      <c r="F419" s="62">
        <f t="shared" si="13"/>
        <v>37000.374161418244</v>
      </c>
    </row>
    <row r="420" spans="1:6" x14ac:dyDescent="0.25">
      <c r="A420" s="68">
        <v>109531304</v>
      </c>
      <c r="B420" s="61" t="s">
        <v>1024</v>
      </c>
      <c r="C420" s="61" t="s">
        <v>1023</v>
      </c>
      <c r="D420" s="62">
        <v>206419</v>
      </c>
      <c r="E420" s="63">
        <f t="shared" si="12"/>
        <v>3.6059931064230189E-4</v>
      </c>
      <c r="F420" s="62">
        <f t="shared" si="13"/>
        <v>169995.99879865101</v>
      </c>
    </row>
    <row r="421" spans="1:6" x14ac:dyDescent="0.25">
      <c r="A421" s="68">
        <v>109532804</v>
      </c>
      <c r="B421" s="61" t="s">
        <v>1025</v>
      </c>
      <c r="C421" s="61" t="s">
        <v>1023</v>
      </c>
      <c r="D421" s="62">
        <v>132144</v>
      </c>
      <c r="E421" s="63">
        <f t="shared" si="12"/>
        <v>2.3084616874181318E-4</v>
      </c>
      <c r="F421" s="62">
        <f t="shared" si="13"/>
        <v>108826.95519912864</v>
      </c>
    </row>
    <row r="422" spans="1:6" x14ac:dyDescent="0.25">
      <c r="A422" s="68">
        <v>109535504</v>
      </c>
      <c r="B422" s="61" t="s">
        <v>1026</v>
      </c>
      <c r="C422" s="61" t="s">
        <v>1023</v>
      </c>
      <c r="D422" s="62">
        <v>345578</v>
      </c>
      <c r="E422" s="63">
        <f t="shared" si="12"/>
        <v>6.0370018541483776E-4</v>
      </c>
      <c r="F422" s="62">
        <f t="shared" si="13"/>
        <v>284600.14471943094</v>
      </c>
    </row>
    <row r="423" spans="1:6" x14ac:dyDescent="0.25">
      <c r="A423" s="68">
        <v>109537504</v>
      </c>
      <c r="B423" s="61" t="s">
        <v>1027</v>
      </c>
      <c r="C423" s="61" t="s">
        <v>1023</v>
      </c>
      <c r="D423" s="62">
        <v>138142</v>
      </c>
      <c r="E423" s="63">
        <f t="shared" si="12"/>
        <v>2.4132424811063353E-4</v>
      </c>
      <c r="F423" s="62">
        <f t="shared" si="13"/>
        <v>113766.59738707796</v>
      </c>
    </row>
    <row r="424" spans="1:6" x14ac:dyDescent="0.25">
      <c r="A424" s="68">
        <v>129540803</v>
      </c>
      <c r="B424" s="61" t="s">
        <v>1028</v>
      </c>
      <c r="C424" s="61" t="s">
        <v>1029</v>
      </c>
      <c r="D424" s="62">
        <v>322016</v>
      </c>
      <c r="E424" s="63">
        <f t="shared" si="12"/>
        <v>5.6253904735412673E-4</v>
      </c>
      <c r="F424" s="62">
        <f t="shared" si="13"/>
        <v>265195.70169968077</v>
      </c>
    </row>
    <row r="425" spans="1:6" x14ac:dyDescent="0.25">
      <c r="A425" s="68">
        <v>129544503</v>
      </c>
      <c r="B425" s="61" t="s">
        <v>1030</v>
      </c>
      <c r="C425" s="61" t="s">
        <v>1029</v>
      </c>
      <c r="D425" s="62">
        <v>415769</v>
      </c>
      <c r="E425" s="63">
        <f t="shared" si="12"/>
        <v>7.2631886980577948E-4</v>
      </c>
      <c r="F425" s="62">
        <f t="shared" si="13"/>
        <v>342405.81741272035</v>
      </c>
    </row>
    <row r="426" spans="1:6" x14ac:dyDescent="0.25">
      <c r="A426" s="68">
        <v>129544703</v>
      </c>
      <c r="B426" s="61" t="s">
        <v>1031</v>
      </c>
      <c r="C426" s="61" t="s">
        <v>1029</v>
      </c>
      <c r="D426" s="62">
        <v>292391</v>
      </c>
      <c r="E426" s="63">
        <f t="shared" si="12"/>
        <v>5.1078627954797423E-4</v>
      </c>
      <c r="F426" s="62">
        <f t="shared" si="13"/>
        <v>240798.08585806718</v>
      </c>
    </row>
    <row r="427" spans="1:6" x14ac:dyDescent="0.25">
      <c r="A427" s="68">
        <v>129545003</v>
      </c>
      <c r="B427" s="61" t="s">
        <v>1032</v>
      </c>
      <c r="C427" s="61" t="s">
        <v>1029</v>
      </c>
      <c r="D427" s="62">
        <v>435893</v>
      </c>
      <c r="E427" s="63">
        <f t="shared" si="12"/>
        <v>7.6147406640767021E-4</v>
      </c>
      <c r="F427" s="62">
        <f t="shared" si="13"/>
        <v>358978.90167252225</v>
      </c>
    </row>
    <row r="428" spans="1:6" x14ac:dyDescent="0.25">
      <c r="A428" s="68">
        <v>129546003</v>
      </c>
      <c r="B428" s="61" t="s">
        <v>1033</v>
      </c>
      <c r="C428" s="61" t="s">
        <v>1029</v>
      </c>
      <c r="D428" s="62">
        <v>363467</v>
      </c>
      <c r="E428" s="63">
        <f t="shared" si="12"/>
        <v>6.3495099598983391E-4</v>
      </c>
      <c r="F428" s="62">
        <f t="shared" si="13"/>
        <v>299332.59872080223</v>
      </c>
    </row>
    <row r="429" spans="1:6" x14ac:dyDescent="0.25">
      <c r="A429" s="68">
        <v>129546103</v>
      </c>
      <c r="B429" s="61" t="s">
        <v>1034</v>
      </c>
      <c r="C429" s="61" t="s">
        <v>1029</v>
      </c>
      <c r="D429" s="62">
        <v>749311</v>
      </c>
      <c r="E429" s="63">
        <f t="shared" si="12"/>
        <v>1.3089930193281329E-3</v>
      </c>
      <c r="F429" s="62">
        <f t="shared" si="13"/>
        <v>617093.73582769022</v>
      </c>
    </row>
    <row r="430" spans="1:6" x14ac:dyDescent="0.25">
      <c r="A430" s="68">
        <v>129546803</v>
      </c>
      <c r="B430" s="61" t="s">
        <v>1035</v>
      </c>
      <c r="C430" s="61" t="s">
        <v>1029</v>
      </c>
      <c r="D430" s="62">
        <v>189734</v>
      </c>
      <c r="E430" s="63">
        <f t="shared" si="12"/>
        <v>3.3145180242810256E-4</v>
      </c>
      <c r="F430" s="62">
        <f t="shared" si="13"/>
        <v>156255.09684701142</v>
      </c>
    </row>
    <row r="431" spans="1:6" x14ac:dyDescent="0.25">
      <c r="A431" s="68">
        <v>129547303</v>
      </c>
      <c r="B431" s="61" t="s">
        <v>1036</v>
      </c>
      <c r="C431" s="61" t="s">
        <v>1029</v>
      </c>
      <c r="D431" s="62">
        <v>228589</v>
      </c>
      <c r="E431" s="63">
        <f t="shared" si="12"/>
        <v>3.9932872371445041E-4</v>
      </c>
      <c r="F431" s="62">
        <f t="shared" si="13"/>
        <v>188254.06270442563</v>
      </c>
    </row>
    <row r="432" spans="1:6" x14ac:dyDescent="0.25">
      <c r="A432" s="68">
        <v>129547203</v>
      </c>
      <c r="B432" s="61" t="s">
        <v>1037</v>
      </c>
      <c r="C432" s="61" t="s">
        <v>1029</v>
      </c>
      <c r="D432" s="62">
        <v>666258</v>
      </c>
      <c r="E432" s="63">
        <f t="shared" si="12"/>
        <v>1.1639053357971833E-3</v>
      </c>
      <c r="F432" s="62">
        <f t="shared" si="13"/>
        <v>548695.58600512368</v>
      </c>
    </row>
    <row r="433" spans="1:6" x14ac:dyDescent="0.25">
      <c r="A433" s="68">
        <v>129547603</v>
      </c>
      <c r="B433" s="61" t="s">
        <v>1038</v>
      </c>
      <c r="C433" s="61" t="s">
        <v>1029</v>
      </c>
      <c r="D433" s="62">
        <v>520960</v>
      </c>
      <c r="E433" s="63">
        <f t="shared" si="12"/>
        <v>9.1008006468500276E-4</v>
      </c>
      <c r="F433" s="62">
        <f t="shared" si="13"/>
        <v>429035.67759821151</v>
      </c>
    </row>
    <row r="434" spans="1:6" x14ac:dyDescent="0.25">
      <c r="A434" s="68">
        <v>129547803</v>
      </c>
      <c r="B434" s="61" t="s">
        <v>1039</v>
      </c>
      <c r="C434" s="61" t="s">
        <v>1029</v>
      </c>
      <c r="D434" s="62">
        <v>109105</v>
      </c>
      <c r="E434" s="63">
        <f t="shared" si="12"/>
        <v>1.9059867448068416E-4</v>
      </c>
      <c r="F434" s="62">
        <f t="shared" si="13"/>
        <v>89853.227895333359</v>
      </c>
    </row>
    <row r="435" spans="1:6" x14ac:dyDescent="0.25">
      <c r="A435" s="68">
        <v>129548803</v>
      </c>
      <c r="B435" s="61" t="s">
        <v>1040</v>
      </c>
      <c r="C435" s="61" t="s">
        <v>1029</v>
      </c>
      <c r="D435" s="62">
        <v>227175</v>
      </c>
      <c r="E435" s="63">
        <f t="shared" si="12"/>
        <v>3.9685856629072383E-4</v>
      </c>
      <c r="F435" s="62">
        <f t="shared" si="13"/>
        <v>187089.56552974065</v>
      </c>
    </row>
    <row r="436" spans="1:6" x14ac:dyDescent="0.25">
      <c r="A436" s="68">
        <v>116555003</v>
      </c>
      <c r="B436" s="61" t="s">
        <v>1041</v>
      </c>
      <c r="C436" s="61" t="s">
        <v>1042</v>
      </c>
      <c r="D436" s="62">
        <v>780327</v>
      </c>
      <c r="E436" s="63">
        <f t="shared" si="12"/>
        <v>1.3631757651939766E-3</v>
      </c>
      <c r="F436" s="62">
        <f t="shared" si="13"/>
        <v>642636.90723506524</v>
      </c>
    </row>
    <row r="437" spans="1:6" x14ac:dyDescent="0.25">
      <c r="A437" s="68">
        <v>116557103</v>
      </c>
      <c r="B437" s="61" t="s">
        <v>1043</v>
      </c>
      <c r="C437" s="61" t="s">
        <v>1042</v>
      </c>
      <c r="D437" s="62">
        <v>711008</v>
      </c>
      <c r="E437" s="63">
        <f t="shared" si="12"/>
        <v>1.2420804027786288E-3</v>
      </c>
      <c r="F437" s="62">
        <f t="shared" si="13"/>
        <v>585549.36858443869</v>
      </c>
    </row>
    <row r="438" spans="1:6" x14ac:dyDescent="0.25">
      <c r="A438" s="68">
        <v>108561003</v>
      </c>
      <c r="B438" s="61" t="s">
        <v>1044</v>
      </c>
      <c r="C438" s="61" t="s">
        <v>1045</v>
      </c>
      <c r="D438" s="62">
        <v>221818</v>
      </c>
      <c r="E438" s="63">
        <f t="shared" si="12"/>
        <v>3.8750026832827463E-4</v>
      </c>
      <c r="F438" s="62">
        <f t="shared" si="13"/>
        <v>182677.8177470057</v>
      </c>
    </row>
    <row r="439" spans="1:6" x14ac:dyDescent="0.25">
      <c r="A439" s="68">
        <v>108561803</v>
      </c>
      <c r="B439" s="61" t="s">
        <v>1046</v>
      </c>
      <c r="C439" s="61" t="s">
        <v>1045</v>
      </c>
      <c r="D439" s="62">
        <v>148110</v>
      </c>
      <c r="E439" s="63">
        <f t="shared" si="12"/>
        <v>2.587376350976961E-4</v>
      </c>
      <c r="F439" s="62">
        <f t="shared" si="13"/>
        <v>121975.72598485701</v>
      </c>
    </row>
    <row r="440" spans="1:6" x14ac:dyDescent="0.25">
      <c r="A440" s="68">
        <v>108565203</v>
      </c>
      <c r="B440" s="61" t="s">
        <v>1047</v>
      </c>
      <c r="C440" s="61" t="s">
        <v>1045</v>
      </c>
      <c r="D440" s="62">
        <v>431653</v>
      </c>
      <c r="E440" s="63">
        <f t="shared" si="12"/>
        <v>7.5406708799423275E-4</v>
      </c>
      <c r="F440" s="62">
        <f t="shared" si="13"/>
        <v>355487.05724489555</v>
      </c>
    </row>
    <row r="441" spans="1:6" x14ac:dyDescent="0.25">
      <c r="A441" s="68">
        <v>108565503</v>
      </c>
      <c r="B441" s="61" t="s">
        <v>1048</v>
      </c>
      <c r="C441" s="61" t="s">
        <v>1045</v>
      </c>
      <c r="D441" s="62">
        <v>327728</v>
      </c>
      <c r="E441" s="63">
        <f t="shared" si="12"/>
        <v>5.7251750506581418E-4</v>
      </c>
      <c r="F441" s="62">
        <f t="shared" si="13"/>
        <v>269899.80909840803</v>
      </c>
    </row>
    <row r="442" spans="1:6" x14ac:dyDescent="0.25">
      <c r="A442" s="68">
        <v>108566303</v>
      </c>
      <c r="B442" s="61" t="s">
        <v>1049</v>
      </c>
      <c r="C442" s="61" t="s">
        <v>1045</v>
      </c>
      <c r="D442" s="62">
        <v>141723</v>
      </c>
      <c r="E442" s="63">
        <f t="shared" si="12"/>
        <v>2.4758000039802028E-4</v>
      </c>
      <c r="F442" s="62">
        <f t="shared" si="13"/>
        <v>116715.72354163723</v>
      </c>
    </row>
    <row r="443" spans="1:6" x14ac:dyDescent="0.25">
      <c r="A443" s="68">
        <v>108567004</v>
      </c>
      <c r="B443" s="61" t="s">
        <v>1050</v>
      </c>
      <c r="C443" s="61" t="s">
        <v>1045</v>
      </c>
      <c r="D443" s="62">
        <v>426841</v>
      </c>
      <c r="E443" s="63">
        <f t="shared" si="12"/>
        <v>7.4566086626652963E-4</v>
      </c>
      <c r="F443" s="62">
        <f t="shared" si="13"/>
        <v>351524.14323882485</v>
      </c>
    </row>
    <row r="444" spans="1:6" x14ac:dyDescent="0.25">
      <c r="A444" s="68">
        <v>108567204</v>
      </c>
      <c r="B444" s="61" t="s">
        <v>1051</v>
      </c>
      <c r="C444" s="61" t="s">
        <v>1045</v>
      </c>
      <c r="D444" s="62">
        <v>96351</v>
      </c>
      <c r="E444" s="63">
        <f t="shared" si="12"/>
        <v>1.683183436587544E-4</v>
      </c>
      <c r="F444" s="62">
        <f t="shared" si="13"/>
        <v>79349.693973175046</v>
      </c>
    </row>
    <row r="445" spans="1:6" x14ac:dyDescent="0.25">
      <c r="A445" s="68">
        <v>108567404</v>
      </c>
      <c r="B445" s="61" t="s">
        <v>1052</v>
      </c>
      <c r="C445" s="61" t="s">
        <v>1045</v>
      </c>
      <c r="D445" s="62">
        <v>167609</v>
      </c>
      <c r="E445" s="63">
        <f t="shared" si="12"/>
        <v>2.9280100115515321E-4</v>
      </c>
      <c r="F445" s="62">
        <f t="shared" si="13"/>
        <v>138034.09261086961</v>
      </c>
    </row>
    <row r="446" spans="1:6" x14ac:dyDescent="0.25">
      <c r="A446" s="68">
        <v>108567703</v>
      </c>
      <c r="B446" s="61" t="s">
        <v>1053</v>
      </c>
      <c r="C446" s="61" t="s">
        <v>1045</v>
      </c>
      <c r="D446" s="62">
        <v>619951</v>
      </c>
      <c r="E446" s="63">
        <f t="shared" si="12"/>
        <v>1.0830103005634447E-3</v>
      </c>
      <c r="F446" s="62">
        <f t="shared" si="13"/>
        <v>510559.53885651263</v>
      </c>
    </row>
    <row r="447" spans="1:6" x14ac:dyDescent="0.25">
      <c r="A447" s="68">
        <v>108568404</v>
      </c>
      <c r="B447" s="61" t="s">
        <v>1054</v>
      </c>
      <c r="C447" s="61" t="s">
        <v>1045</v>
      </c>
      <c r="D447" s="62">
        <v>108818</v>
      </c>
      <c r="E447" s="63">
        <f t="shared" si="12"/>
        <v>1.9009730589468027E-4</v>
      </c>
      <c r="F447" s="62">
        <f t="shared" si="13"/>
        <v>89616.869557897313</v>
      </c>
    </row>
    <row r="448" spans="1:6" x14ac:dyDescent="0.25">
      <c r="A448" s="68">
        <v>108569103</v>
      </c>
      <c r="B448" s="61" t="s">
        <v>1055</v>
      </c>
      <c r="C448" s="61" t="s">
        <v>1045</v>
      </c>
      <c r="D448" s="62">
        <v>434997</v>
      </c>
      <c r="E448" s="63">
        <f t="shared" si="12"/>
        <v>7.5990881813917024E-4</v>
      </c>
      <c r="F448" s="62">
        <f t="shared" si="13"/>
        <v>358241.00247272191</v>
      </c>
    </row>
    <row r="449" spans="1:6" x14ac:dyDescent="0.25">
      <c r="A449" s="68">
        <v>117576303</v>
      </c>
      <c r="B449" s="61" t="s">
        <v>1056</v>
      </c>
      <c r="C449" s="61" t="s">
        <v>1057</v>
      </c>
      <c r="D449" s="62">
        <v>140385</v>
      </c>
      <c r="E449" s="63">
        <f t="shared" si="12"/>
        <v>2.4524260956849682E-4</v>
      </c>
      <c r="F449" s="62">
        <f t="shared" si="13"/>
        <v>115613.81603122105</v>
      </c>
    </row>
    <row r="450" spans="1:6" x14ac:dyDescent="0.25">
      <c r="A450" s="68">
        <v>119581003</v>
      </c>
      <c r="B450" s="61" t="s">
        <v>1058</v>
      </c>
      <c r="C450" s="61" t="s">
        <v>1059</v>
      </c>
      <c r="D450" s="62">
        <v>281058</v>
      </c>
      <c r="E450" s="63">
        <f t="shared" si="12"/>
        <v>4.9098833465186864E-4</v>
      </c>
      <c r="F450" s="62">
        <f t="shared" si="13"/>
        <v>231464.81394809223</v>
      </c>
    </row>
    <row r="451" spans="1:6" x14ac:dyDescent="0.25">
      <c r="A451" s="68">
        <v>119582503</v>
      </c>
      <c r="B451" s="61" t="s">
        <v>1060</v>
      </c>
      <c r="C451" s="61" t="s">
        <v>1059</v>
      </c>
      <c r="D451" s="62">
        <v>274359</v>
      </c>
      <c r="E451" s="63">
        <f t="shared" si="12"/>
        <v>4.7928565814441161E-4</v>
      </c>
      <c r="F451" s="62">
        <f t="shared" si="13"/>
        <v>225947.86446208484</v>
      </c>
    </row>
    <row r="452" spans="1:6" x14ac:dyDescent="0.25">
      <c r="A452" s="68">
        <v>119583003</v>
      </c>
      <c r="B452" s="61" t="s">
        <v>1061</v>
      </c>
      <c r="C452" s="61" t="s">
        <v>1059</v>
      </c>
      <c r="D452" s="62">
        <v>229377</v>
      </c>
      <c r="E452" s="63">
        <f t="shared" si="12"/>
        <v>4.0070530366487228E-4</v>
      </c>
      <c r="F452" s="62">
        <f t="shared" si="13"/>
        <v>188903.01869710718</v>
      </c>
    </row>
    <row r="453" spans="1:6" x14ac:dyDescent="0.25">
      <c r="A453" s="68">
        <v>119584503</v>
      </c>
      <c r="B453" s="61" t="s">
        <v>1062</v>
      </c>
      <c r="C453" s="61" t="s">
        <v>1059</v>
      </c>
      <c r="D453" s="62">
        <v>387258</v>
      </c>
      <c r="E453" s="63">
        <f t="shared" si="12"/>
        <v>6.7651218076202546E-4</v>
      </c>
      <c r="F453" s="62">
        <f t="shared" si="13"/>
        <v>318925.63428157283</v>
      </c>
    </row>
    <row r="454" spans="1:6" x14ac:dyDescent="0.25">
      <c r="A454" s="68">
        <v>119584603</v>
      </c>
      <c r="B454" s="61" t="s">
        <v>1063</v>
      </c>
      <c r="C454" s="61" t="s">
        <v>1059</v>
      </c>
      <c r="D454" s="62">
        <v>228765</v>
      </c>
      <c r="E454" s="63">
        <f t="shared" si="12"/>
        <v>3.996361831957629E-4</v>
      </c>
      <c r="F454" s="62">
        <f t="shared" si="13"/>
        <v>188399.00719010067</v>
      </c>
    </row>
    <row r="455" spans="1:6" x14ac:dyDescent="0.25">
      <c r="A455" s="68">
        <v>119586503</v>
      </c>
      <c r="B455" s="61" t="s">
        <v>1064</v>
      </c>
      <c r="C455" s="61" t="s">
        <v>1059</v>
      </c>
      <c r="D455" s="62">
        <v>218568</v>
      </c>
      <c r="E455" s="63">
        <f t="shared" si="12"/>
        <v>3.8182274949721991E-4</v>
      </c>
      <c r="F455" s="62">
        <f t="shared" si="13"/>
        <v>180001.28605130123</v>
      </c>
    </row>
    <row r="456" spans="1:6" x14ac:dyDescent="0.25">
      <c r="A456" s="68">
        <v>117596003</v>
      </c>
      <c r="B456" s="61" t="s">
        <v>1065</v>
      </c>
      <c r="C456" s="61" t="s">
        <v>1066</v>
      </c>
      <c r="D456" s="62">
        <v>545083</v>
      </c>
      <c r="E456" s="63">
        <f t="shared" si="12"/>
        <v>9.5222122984239734E-4</v>
      </c>
      <c r="F456" s="62">
        <f t="shared" si="13"/>
        <v>448902.13116605097</v>
      </c>
    </row>
    <row r="457" spans="1:6" x14ac:dyDescent="0.25">
      <c r="A457" s="68">
        <v>117597003</v>
      </c>
      <c r="B457" s="61" t="s">
        <v>1067</v>
      </c>
      <c r="C457" s="61" t="s">
        <v>1066</v>
      </c>
      <c r="D457" s="62">
        <v>457170</v>
      </c>
      <c r="E457" s="63">
        <f t="shared" si="12"/>
        <v>7.9864347199793209E-4</v>
      </c>
      <c r="F457" s="62">
        <f t="shared" si="13"/>
        <v>376501.53702313872</v>
      </c>
    </row>
    <row r="458" spans="1:6" x14ac:dyDescent="0.25">
      <c r="A458" s="68">
        <v>117598503</v>
      </c>
      <c r="B458" s="61" t="s">
        <v>1068</v>
      </c>
      <c r="C458" s="61" t="s">
        <v>1066</v>
      </c>
      <c r="D458" s="62">
        <v>386430</v>
      </c>
      <c r="E458" s="63">
        <f t="shared" si="12"/>
        <v>6.7506572365675982E-4</v>
      </c>
      <c r="F458" s="62">
        <f t="shared" si="13"/>
        <v>318243.73636032874</v>
      </c>
    </row>
    <row r="459" spans="1:6" x14ac:dyDescent="0.25">
      <c r="A459" s="68">
        <v>116604003</v>
      </c>
      <c r="B459" s="61" t="s">
        <v>1069</v>
      </c>
      <c r="C459" s="61" t="s">
        <v>1070</v>
      </c>
      <c r="D459" s="62">
        <v>275197</v>
      </c>
      <c r="E459" s="63">
        <f t="shared" si="12"/>
        <v>4.8074958453838817E-4</v>
      </c>
      <c r="F459" s="62">
        <f t="shared" si="13"/>
        <v>226637.99786546954</v>
      </c>
    </row>
    <row r="460" spans="1:6" x14ac:dyDescent="0.25">
      <c r="A460" s="68">
        <v>116605003</v>
      </c>
      <c r="B460" s="61" t="s">
        <v>1071</v>
      </c>
      <c r="C460" s="61" t="s">
        <v>1070</v>
      </c>
      <c r="D460" s="62">
        <v>476610</v>
      </c>
      <c r="E460" s="63">
        <f t="shared" si="12"/>
        <v>8.3260376925199469E-4</v>
      </c>
      <c r="F460" s="62">
        <f t="shared" si="13"/>
        <v>392511.3143045216</v>
      </c>
    </row>
    <row r="461" spans="1:6" x14ac:dyDescent="0.25">
      <c r="A461" s="68">
        <v>106611303</v>
      </c>
      <c r="B461" s="61" t="s">
        <v>1072</v>
      </c>
      <c r="C461" s="61" t="s">
        <v>1073</v>
      </c>
      <c r="D461" s="62">
        <v>243315</v>
      </c>
      <c r="E461" s="63">
        <f t="shared" si="12"/>
        <v>4.2505399827017708E-4</v>
      </c>
      <c r="F461" s="62">
        <f t="shared" si="13"/>
        <v>200381.63370471599</v>
      </c>
    </row>
    <row r="462" spans="1:6" x14ac:dyDescent="0.25">
      <c r="A462" s="68">
        <v>106612203</v>
      </c>
      <c r="B462" s="61" t="s">
        <v>1074</v>
      </c>
      <c r="C462" s="61" t="s">
        <v>1073</v>
      </c>
      <c r="D462" s="62">
        <v>640030</v>
      </c>
      <c r="E462" s="63">
        <f t="shared" si="12"/>
        <v>1.1180868853661362E-3</v>
      </c>
      <c r="F462" s="62">
        <f t="shared" si="13"/>
        <v>527095.56344668171</v>
      </c>
    </row>
    <row r="463" spans="1:6" x14ac:dyDescent="0.25">
      <c r="A463" s="68">
        <v>106616203</v>
      </c>
      <c r="B463" s="61" t="s">
        <v>1075</v>
      </c>
      <c r="C463" s="61" t="s">
        <v>1073</v>
      </c>
      <c r="D463" s="62">
        <v>952261</v>
      </c>
      <c r="E463" s="63">
        <f t="shared" si="12"/>
        <v>1.6635322337166104E-3</v>
      </c>
      <c r="F463" s="62">
        <f t="shared" si="13"/>
        <v>784232.8458717569</v>
      </c>
    </row>
    <row r="464" spans="1:6" x14ac:dyDescent="0.25">
      <c r="A464" s="68">
        <v>106617203</v>
      </c>
      <c r="B464" s="61" t="s">
        <v>1076</v>
      </c>
      <c r="C464" s="61" t="s">
        <v>1073</v>
      </c>
      <c r="D464" s="62">
        <v>1066935</v>
      </c>
      <c r="E464" s="63">
        <f t="shared" si="12"/>
        <v>1.8638595550804157E-3</v>
      </c>
      <c r="F464" s="62">
        <f t="shared" si="13"/>
        <v>878672.41377120663</v>
      </c>
    </row>
    <row r="465" spans="1:6" x14ac:dyDescent="0.25">
      <c r="A465" s="68">
        <v>106618603</v>
      </c>
      <c r="B465" s="61" t="s">
        <v>1077</v>
      </c>
      <c r="C465" s="61" t="s">
        <v>1073</v>
      </c>
      <c r="D465" s="62">
        <v>193326</v>
      </c>
      <c r="E465" s="63">
        <f t="shared" si="12"/>
        <v>3.3772677093307134E-4</v>
      </c>
      <c r="F465" s="62">
        <f t="shared" si="13"/>
        <v>159213.28203192537</v>
      </c>
    </row>
    <row r="466" spans="1:6" x14ac:dyDescent="0.25">
      <c r="A466" s="68">
        <v>105628302</v>
      </c>
      <c r="B466" s="61" t="s">
        <v>1078</v>
      </c>
      <c r="C466" s="61" t="s">
        <v>1079</v>
      </c>
      <c r="D466" s="62">
        <v>1732655</v>
      </c>
      <c r="E466" s="63">
        <f t="shared" si="12"/>
        <v>3.0268250431449506E-3</v>
      </c>
      <c r="F466" s="62">
        <f t="shared" si="13"/>
        <v>1426924.9308371644</v>
      </c>
    </row>
    <row r="467" spans="1:6" x14ac:dyDescent="0.25">
      <c r="A467" s="68">
        <v>101630504</v>
      </c>
      <c r="B467" s="61" t="s">
        <v>1080</v>
      </c>
      <c r="C467" s="61" t="s">
        <v>1081</v>
      </c>
      <c r="D467" s="62">
        <v>84243</v>
      </c>
      <c r="E467" s="63">
        <f t="shared" ref="E467:E530" si="14">D467/$D$686</f>
        <v>1.4716652888755122E-4</v>
      </c>
      <c r="F467" s="62">
        <f t="shared" ref="F467:F530" si="15">E467*$F$688</f>
        <v>69378.172197301392</v>
      </c>
    </row>
    <row r="468" spans="1:6" x14ac:dyDescent="0.25">
      <c r="A468" s="68">
        <v>101630903</v>
      </c>
      <c r="B468" s="61" t="s">
        <v>1082</v>
      </c>
      <c r="C468" s="61" t="s">
        <v>1081</v>
      </c>
      <c r="D468" s="62">
        <v>230834</v>
      </c>
      <c r="E468" s="63">
        <f t="shared" si="14"/>
        <v>4.0325057903005591E-4</v>
      </c>
      <c r="F468" s="62">
        <f t="shared" si="15"/>
        <v>190102.92844499685</v>
      </c>
    </row>
    <row r="469" spans="1:6" x14ac:dyDescent="0.25">
      <c r="A469" s="68">
        <v>101631003</v>
      </c>
      <c r="B469" s="61" t="s">
        <v>1083</v>
      </c>
      <c r="C469" s="61" t="s">
        <v>1081</v>
      </c>
      <c r="D469" s="62">
        <v>240901</v>
      </c>
      <c r="E469" s="63">
        <f t="shared" si="14"/>
        <v>4.2083691197535673E-4</v>
      </c>
      <c r="F469" s="62">
        <f t="shared" si="15"/>
        <v>198393.58831596811</v>
      </c>
    </row>
    <row r="470" spans="1:6" x14ac:dyDescent="0.25">
      <c r="A470" s="68">
        <v>101631203</v>
      </c>
      <c r="B470" s="61" t="s">
        <v>1084</v>
      </c>
      <c r="C470" s="61" t="s">
        <v>1081</v>
      </c>
      <c r="D470" s="62">
        <v>197325</v>
      </c>
      <c r="E470" s="63">
        <f t="shared" si="14"/>
        <v>3.4471273948857525E-4</v>
      </c>
      <c r="F470" s="62">
        <f t="shared" si="15"/>
        <v>162506.65133996293</v>
      </c>
    </row>
    <row r="471" spans="1:6" x14ac:dyDescent="0.25">
      <c r="A471" s="68">
        <v>101631503</v>
      </c>
      <c r="B471" s="61" t="s">
        <v>1085</v>
      </c>
      <c r="C471" s="61" t="s">
        <v>1081</v>
      </c>
      <c r="D471" s="62">
        <v>169525</v>
      </c>
      <c r="E471" s="63">
        <f t="shared" si="14"/>
        <v>2.9614811687216888E-4</v>
      </c>
      <c r="F471" s="62">
        <f t="shared" si="15"/>
        <v>139612.01098901415</v>
      </c>
    </row>
    <row r="472" spans="1:6" x14ac:dyDescent="0.25">
      <c r="A472" s="68">
        <v>101631703</v>
      </c>
      <c r="B472" s="61" t="s">
        <v>1086</v>
      </c>
      <c r="C472" s="61" t="s">
        <v>1081</v>
      </c>
      <c r="D472" s="62">
        <v>399440</v>
      </c>
      <c r="E472" s="63">
        <f t="shared" si="14"/>
        <v>6.977932682696896E-4</v>
      </c>
      <c r="F472" s="62">
        <f t="shared" si="15"/>
        <v>328958.09862528718</v>
      </c>
    </row>
    <row r="473" spans="1:6" x14ac:dyDescent="0.25">
      <c r="A473" s="68">
        <v>101631803</v>
      </c>
      <c r="B473" s="61" t="s">
        <v>1087</v>
      </c>
      <c r="C473" s="61" t="s">
        <v>1081</v>
      </c>
      <c r="D473" s="62">
        <v>509880</v>
      </c>
      <c r="E473" s="63">
        <f t="shared" si="14"/>
        <v>8.9072409279328387E-4</v>
      </c>
      <c r="F473" s="62">
        <f t="shared" si="15"/>
        <v>419910.76338639448</v>
      </c>
    </row>
    <row r="474" spans="1:6" x14ac:dyDescent="0.25">
      <c r="A474" s="68">
        <v>101631903</v>
      </c>
      <c r="B474" s="61" t="s">
        <v>1088</v>
      </c>
      <c r="C474" s="61" t="s">
        <v>1081</v>
      </c>
      <c r="D474" s="62">
        <v>158185</v>
      </c>
      <c r="E474" s="63">
        <f t="shared" si="14"/>
        <v>2.7633794347396565E-4</v>
      </c>
      <c r="F474" s="62">
        <f t="shared" si="15"/>
        <v>130272.97424154078</v>
      </c>
    </row>
    <row r="475" spans="1:6" x14ac:dyDescent="0.25">
      <c r="A475" s="68">
        <v>101632403</v>
      </c>
      <c r="B475" s="61" t="s">
        <v>1089</v>
      </c>
      <c r="C475" s="61" t="s">
        <v>1081</v>
      </c>
      <c r="D475" s="62">
        <v>149398</v>
      </c>
      <c r="E475" s="63">
        <f t="shared" si="14"/>
        <v>2.6098767948366482E-4</v>
      </c>
      <c r="F475" s="62">
        <f t="shared" si="15"/>
        <v>123036.45608457002</v>
      </c>
    </row>
    <row r="476" spans="1:6" x14ac:dyDescent="0.25">
      <c r="A476" s="68">
        <v>101633903</v>
      </c>
      <c r="B476" s="61" t="s">
        <v>1090</v>
      </c>
      <c r="C476" s="61" t="s">
        <v>1081</v>
      </c>
      <c r="D476" s="62">
        <v>217142</v>
      </c>
      <c r="E476" s="63">
        <f t="shared" si="14"/>
        <v>3.7933162892704023E-4</v>
      </c>
      <c r="F476" s="62">
        <f t="shared" si="15"/>
        <v>178826.90629804754</v>
      </c>
    </row>
    <row r="477" spans="1:6" x14ac:dyDescent="0.25">
      <c r="A477" s="68">
        <v>101636503</v>
      </c>
      <c r="B477" s="61" t="s">
        <v>1091</v>
      </c>
      <c r="C477" s="61" t="s">
        <v>1081</v>
      </c>
      <c r="D477" s="62">
        <v>118510</v>
      </c>
      <c r="E477" s="63">
        <f t="shared" si="14"/>
        <v>2.0702854051332092E-4</v>
      </c>
      <c r="F477" s="62">
        <f t="shared" si="15"/>
        <v>97598.698848594984</v>
      </c>
    </row>
    <row r="478" spans="1:6" x14ac:dyDescent="0.25">
      <c r="A478" s="68">
        <v>101637002</v>
      </c>
      <c r="B478" s="61" t="s">
        <v>1092</v>
      </c>
      <c r="C478" s="61" t="s">
        <v>1081</v>
      </c>
      <c r="D478" s="62">
        <v>669326</v>
      </c>
      <c r="E478" s="63">
        <f t="shared" si="14"/>
        <v>1.1692649135736988E-3</v>
      </c>
      <c r="F478" s="62">
        <f t="shared" si="15"/>
        <v>551222.23192586866</v>
      </c>
    </row>
    <row r="479" spans="1:6" x14ac:dyDescent="0.25">
      <c r="A479" s="68">
        <v>101638003</v>
      </c>
      <c r="B479" s="61" t="s">
        <v>1093</v>
      </c>
      <c r="C479" s="61" t="s">
        <v>1081</v>
      </c>
      <c r="D479" s="62">
        <v>525120</v>
      </c>
      <c r="E479" s="63">
        <f t="shared" si="14"/>
        <v>9.1734728878875278E-4</v>
      </c>
      <c r="F479" s="62">
        <f t="shared" si="15"/>
        <v>432461.63816871319</v>
      </c>
    </row>
    <row r="480" spans="1:6" x14ac:dyDescent="0.25">
      <c r="A480" s="68">
        <v>101638803</v>
      </c>
      <c r="B480" s="61" t="s">
        <v>1094</v>
      </c>
      <c r="C480" s="61" t="s">
        <v>1081</v>
      </c>
      <c r="D480" s="62">
        <v>775808</v>
      </c>
      <c r="E480" s="63">
        <f t="shared" si="14"/>
        <v>1.355281393625504E-3</v>
      </c>
      <c r="F480" s="62">
        <f t="shared" si="15"/>
        <v>638915.29285571491</v>
      </c>
    </row>
    <row r="481" spans="1:6" x14ac:dyDescent="0.25">
      <c r="A481" s="68">
        <v>119648703</v>
      </c>
      <c r="B481" s="61" t="s">
        <v>1095</v>
      </c>
      <c r="C481" s="61" t="s">
        <v>1096</v>
      </c>
      <c r="D481" s="62">
        <v>789631</v>
      </c>
      <c r="E481" s="63">
        <f t="shared" si="14"/>
        <v>1.3794291914106329E-3</v>
      </c>
      <c r="F481" s="62">
        <f t="shared" si="15"/>
        <v>650299.19981870649</v>
      </c>
    </row>
    <row r="482" spans="1:6" x14ac:dyDescent="0.25">
      <c r="A482" s="68">
        <v>119648903</v>
      </c>
      <c r="B482" s="61" t="s">
        <v>1097</v>
      </c>
      <c r="C482" s="61" t="s">
        <v>1096</v>
      </c>
      <c r="D482" s="62">
        <v>395944</v>
      </c>
      <c r="E482" s="63">
        <f t="shared" si="14"/>
        <v>6.9168600493634588E-4</v>
      </c>
      <c r="F482" s="62">
        <f t="shared" si="15"/>
        <v>326078.97406892327</v>
      </c>
    </row>
    <row r="483" spans="1:6" x14ac:dyDescent="0.25">
      <c r="A483" s="68">
        <v>107650603</v>
      </c>
      <c r="B483" s="61" t="s">
        <v>1098</v>
      </c>
      <c r="C483" s="61" t="s">
        <v>1099</v>
      </c>
      <c r="D483" s="62">
        <v>527533</v>
      </c>
      <c r="E483" s="63">
        <f t="shared" si="14"/>
        <v>9.2156262815470198E-4</v>
      </c>
      <c r="F483" s="62">
        <f t="shared" si="15"/>
        <v>434448.86000924697</v>
      </c>
    </row>
    <row r="484" spans="1:6" x14ac:dyDescent="0.25">
      <c r="A484" s="68">
        <v>107650703</v>
      </c>
      <c r="B484" s="61" t="s">
        <v>1100</v>
      </c>
      <c r="C484" s="61" t="s">
        <v>1099</v>
      </c>
      <c r="D484" s="62">
        <v>198637</v>
      </c>
      <c r="E484" s="63">
        <f t="shared" si="14"/>
        <v>3.4700471016745028E-4</v>
      </c>
      <c r="F484" s="62">
        <f t="shared" si="15"/>
        <v>163587.14659681346</v>
      </c>
    </row>
    <row r="485" spans="1:6" x14ac:dyDescent="0.25">
      <c r="A485" s="68">
        <v>107651603</v>
      </c>
      <c r="B485" s="61" t="s">
        <v>1101</v>
      </c>
      <c r="C485" s="61" t="s">
        <v>1099</v>
      </c>
      <c r="D485" s="62">
        <v>511255</v>
      </c>
      <c r="E485" s="63">
        <f t="shared" si="14"/>
        <v>8.9312611999103789E-4</v>
      </c>
      <c r="F485" s="62">
        <f t="shared" si="15"/>
        <v>421043.142180731</v>
      </c>
    </row>
    <row r="486" spans="1:6" x14ac:dyDescent="0.25">
      <c r="A486" s="68">
        <v>107652603</v>
      </c>
      <c r="B486" s="61" t="s">
        <v>1102</v>
      </c>
      <c r="C486" s="61" t="s">
        <v>1099</v>
      </c>
      <c r="D486" s="62">
        <v>208303</v>
      </c>
      <c r="E486" s="63">
        <f t="shared" si="14"/>
        <v>3.6389052463544247E-4</v>
      </c>
      <c r="F486" s="62">
        <f t="shared" si="15"/>
        <v>171547.56363394548</v>
      </c>
    </row>
    <row r="487" spans="1:6" x14ac:dyDescent="0.25">
      <c r="A487" s="68">
        <v>107653102</v>
      </c>
      <c r="B487" s="61" t="s">
        <v>1103</v>
      </c>
      <c r="C487" s="61" t="s">
        <v>1099</v>
      </c>
      <c r="D487" s="62">
        <v>559454</v>
      </c>
      <c r="E487" s="63">
        <f t="shared" si="14"/>
        <v>9.7732634464888575E-4</v>
      </c>
      <c r="F487" s="62">
        <f t="shared" si="15"/>
        <v>460737.34255034901</v>
      </c>
    </row>
    <row r="488" spans="1:6" x14ac:dyDescent="0.25">
      <c r="A488" s="68">
        <v>107653203</v>
      </c>
      <c r="B488" s="61" t="s">
        <v>1104</v>
      </c>
      <c r="C488" s="61" t="s">
        <v>1099</v>
      </c>
      <c r="D488" s="62">
        <v>999167</v>
      </c>
      <c r="E488" s="63">
        <f t="shared" si="14"/>
        <v>1.7454736793441341E-3</v>
      </c>
      <c r="F488" s="62">
        <f t="shared" si="15"/>
        <v>822862.19840059162</v>
      </c>
    </row>
    <row r="489" spans="1:6" x14ac:dyDescent="0.25">
      <c r="A489" s="68">
        <v>107653802</v>
      </c>
      <c r="B489" s="61" t="s">
        <v>1105</v>
      </c>
      <c r="C489" s="61" t="s">
        <v>1099</v>
      </c>
      <c r="D489" s="62">
        <v>711486</v>
      </c>
      <c r="E489" s="63">
        <f t="shared" si="14"/>
        <v>1.2429154347790114E-3</v>
      </c>
      <c r="F489" s="62">
        <f t="shared" si="15"/>
        <v>585943.02463076066</v>
      </c>
    </row>
    <row r="490" spans="1:6" x14ac:dyDescent="0.25">
      <c r="A490" s="68">
        <v>107654103</v>
      </c>
      <c r="B490" s="61" t="s">
        <v>1106</v>
      </c>
      <c r="C490" s="61" t="s">
        <v>1099</v>
      </c>
      <c r="D490" s="62">
        <v>504115</v>
      </c>
      <c r="E490" s="63">
        <f t="shared" si="14"/>
        <v>8.8065304785142845E-4</v>
      </c>
      <c r="F490" s="62">
        <f t="shared" si="15"/>
        <v>415163.00793232187</v>
      </c>
    </row>
    <row r="491" spans="1:6" x14ac:dyDescent="0.25">
      <c r="A491" s="68">
        <v>107654403</v>
      </c>
      <c r="B491" s="61" t="s">
        <v>1107</v>
      </c>
      <c r="C491" s="61" t="s">
        <v>1099</v>
      </c>
      <c r="D491" s="62">
        <v>740121</v>
      </c>
      <c r="E491" s="63">
        <f t="shared" si="14"/>
        <v>1.2929387430027812E-3</v>
      </c>
      <c r="F491" s="62">
        <f t="shared" si="15"/>
        <v>609525.32774045202</v>
      </c>
    </row>
    <row r="492" spans="1:6" x14ac:dyDescent="0.25">
      <c r="A492" s="68">
        <v>107654903</v>
      </c>
      <c r="B492" s="61" t="s">
        <v>1108</v>
      </c>
      <c r="C492" s="61" t="s">
        <v>1099</v>
      </c>
      <c r="D492" s="62">
        <v>283255</v>
      </c>
      <c r="E492" s="63">
        <f t="shared" si="14"/>
        <v>4.9482633738166164E-4</v>
      </c>
      <c r="F492" s="62">
        <f t="shared" si="15"/>
        <v>233274.14937438842</v>
      </c>
    </row>
    <row r="493" spans="1:6" x14ac:dyDescent="0.25">
      <c r="A493" s="68">
        <v>107655803</v>
      </c>
      <c r="B493" s="61" t="s">
        <v>1109</v>
      </c>
      <c r="C493" s="61" t="s">
        <v>1099</v>
      </c>
      <c r="D493" s="62">
        <v>351872</v>
      </c>
      <c r="E493" s="63">
        <f t="shared" si="14"/>
        <v>6.146953557295018E-4</v>
      </c>
      <c r="F493" s="62">
        <f t="shared" si="15"/>
        <v>289783.55717874283</v>
      </c>
    </row>
    <row r="494" spans="1:6" x14ac:dyDescent="0.25">
      <c r="A494" s="68">
        <v>107655903</v>
      </c>
      <c r="B494" s="61" t="s">
        <v>1110</v>
      </c>
      <c r="C494" s="61" t="s">
        <v>1099</v>
      </c>
      <c r="D494" s="62">
        <v>378399</v>
      </c>
      <c r="E494" s="63">
        <f t="shared" si="14"/>
        <v>6.6103613789300587E-4</v>
      </c>
      <c r="F494" s="62">
        <f t="shared" si="15"/>
        <v>311629.82065318956</v>
      </c>
    </row>
    <row r="495" spans="1:6" x14ac:dyDescent="0.25">
      <c r="A495" s="68">
        <v>107656303</v>
      </c>
      <c r="B495" s="61" t="s">
        <v>1111</v>
      </c>
      <c r="C495" s="61" t="s">
        <v>1099</v>
      </c>
      <c r="D495" s="62">
        <v>1434862</v>
      </c>
      <c r="E495" s="63">
        <f t="shared" si="14"/>
        <v>2.5066018538353278E-3</v>
      </c>
      <c r="F495" s="62">
        <f t="shared" si="15"/>
        <v>1181678.0375267293</v>
      </c>
    </row>
    <row r="496" spans="1:6" x14ac:dyDescent="0.25">
      <c r="A496" s="68">
        <v>107656502</v>
      </c>
      <c r="B496" s="61" t="s">
        <v>1112</v>
      </c>
      <c r="C496" s="61" t="s">
        <v>1099</v>
      </c>
      <c r="D496" s="62">
        <v>409935</v>
      </c>
      <c r="E496" s="63">
        <f t="shared" si="14"/>
        <v>7.1612728677181853E-4</v>
      </c>
      <c r="F496" s="62">
        <f t="shared" si="15"/>
        <v>337601.23713187734</v>
      </c>
    </row>
    <row r="497" spans="1:6" x14ac:dyDescent="0.25">
      <c r="A497" s="68">
        <v>107657103</v>
      </c>
      <c r="B497" s="61" t="s">
        <v>1113</v>
      </c>
      <c r="C497" s="61" t="s">
        <v>1099</v>
      </c>
      <c r="D497" s="62">
        <v>314824</v>
      </c>
      <c r="E497" s="63">
        <f t="shared" si="14"/>
        <v>5.4997513491322043E-4</v>
      </c>
      <c r="F497" s="62">
        <f t="shared" si="15"/>
        <v>259272.74294414034</v>
      </c>
    </row>
    <row r="498" spans="1:6" x14ac:dyDescent="0.25">
      <c r="A498" s="68">
        <v>107657503</v>
      </c>
      <c r="B498" s="61" t="s">
        <v>1114</v>
      </c>
      <c r="C498" s="61" t="s">
        <v>1099</v>
      </c>
      <c r="D498" s="62">
        <v>433882</v>
      </c>
      <c r="E498" s="63">
        <f t="shared" si="14"/>
        <v>7.5796099244790068E-4</v>
      </c>
      <c r="F498" s="62">
        <f t="shared" si="15"/>
        <v>357322.74621404178</v>
      </c>
    </row>
    <row r="499" spans="1:6" x14ac:dyDescent="0.25">
      <c r="A499" s="68">
        <v>107658903</v>
      </c>
      <c r="B499" s="61" t="s">
        <v>1115</v>
      </c>
      <c r="C499" s="61" t="s">
        <v>1099</v>
      </c>
      <c r="D499" s="62">
        <v>383258</v>
      </c>
      <c r="E499" s="63">
        <f t="shared" si="14"/>
        <v>6.695244652776504E-4</v>
      </c>
      <c r="F499" s="62">
        <f t="shared" si="15"/>
        <v>315631.44142532122</v>
      </c>
    </row>
    <row r="500" spans="1:6" x14ac:dyDescent="0.25">
      <c r="A500" s="68">
        <v>119665003</v>
      </c>
      <c r="B500" s="61" t="s">
        <v>1116</v>
      </c>
      <c r="C500" s="61" t="s">
        <v>1117</v>
      </c>
      <c r="D500" s="62">
        <v>225359</v>
      </c>
      <c r="E500" s="63">
        <f t="shared" si="14"/>
        <v>3.9368614346081758E-4</v>
      </c>
      <c r="F500" s="62">
        <f t="shared" si="15"/>
        <v>185594.00197300242</v>
      </c>
    </row>
    <row r="501" spans="1:6" x14ac:dyDescent="0.25">
      <c r="A501" s="68">
        <v>118667503</v>
      </c>
      <c r="B501" s="61" t="s">
        <v>1118</v>
      </c>
      <c r="C501" s="61" t="s">
        <v>1117</v>
      </c>
      <c r="D501" s="62">
        <v>540336</v>
      </c>
      <c r="E501" s="63">
        <f t="shared" si="14"/>
        <v>9.4392855849131528E-4</v>
      </c>
      <c r="F501" s="62">
        <f t="shared" si="15"/>
        <v>444992.74779389432</v>
      </c>
    </row>
    <row r="502" spans="1:6" x14ac:dyDescent="0.25">
      <c r="A502" s="68">
        <v>112671303</v>
      </c>
      <c r="B502" s="61" t="s">
        <v>1119</v>
      </c>
      <c r="C502" s="61" t="s">
        <v>1120</v>
      </c>
      <c r="D502" s="62">
        <v>649893</v>
      </c>
      <c r="E502" s="63">
        <f t="shared" si="14"/>
        <v>1.1353168448217338E-3</v>
      </c>
      <c r="F502" s="62">
        <f t="shared" si="15"/>
        <v>535218.21948198415</v>
      </c>
    </row>
    <row r="503" spans="1:6" x14ac:dyDescent="0.25">
      <c r="A503" s="68">
        <v>112671603</v>
      </c>
      <c r="B503" s="61" t="s">
        <v>1121</v>
      </c>
      <c r="C503" s="61" t="s">
        <v>1120</v>
      </c>
      <c r="D503" s="62">
        <v>609935</v>
      </c>
      <c r="E503" s="63">
        <f t="shared" si="14"/>
        <v>1.0655130609905695E-3</v>
      </c>
      <c r="F503" s="62">
        <f t="shared" si="15"/>
        <v>502310.87994445849</v>
      </c>
    </row>
    <row r="504" spans="1:6" x14ac:dyDescent="0.25">
      <c r="A504" s="68">
        <v>112671803</v>
      </c>
      <c r="B504" s="61" t="s">
        <v>1122</v>
      </c>
      <c r="C504" s="61" t="s">
        <v>1120</v>
      </c>
      <c r="D504" s="62">
        <v>572004</v>
      </c>
      <c r="E504" s="63">
        <f t="shared" si="14"/>
        <v>9.9925030198111235E-4</v>
      </c>
      <c r="F504" s="62">
        <f t="shared" si="15"/>
        <v>471072.87263683847</v>
      </c>
    </row>
    <row r="505" spans="1:6" x14ac:dyDescent="0.25">
      <c r="A505" s="68">
        <v>112672203</v>
      </c>
      <c r="B505" s="61" t="s">
        <v>1123</v>
      </c>
      <c r="C505" s="61" t="s">
        <v>1120</v>
      </c>
      <c r="D505" s="62">
        <v>525685</v>
      </c>
      <c r="E505" s="63">
        <f t="shared" si="14"/>
        <v>9.183343036009207E-4</v>
      </c>
      <c r="F505" s="62">
        <f t="shared" si="15"/>
        <v>432926.94290965871</v>
      </c>
    </row>
    <row r="506" spans="1:6" x14ac:dyDescent="0.25">
      <c r="A506" s="68">
        <v>112672803</v>
      </c>
      <c r="B506" s="61" t="s">
        <v>1124</v>
      </c>
      <c r="C506" s="61" t="s">
        <v>1120</v>
      </c>
      <c r="D506" s="62">
        <v>544108</v>
      </c>
      <c r="E506" s="63">
        <f t="shared" si="14"/>
        <v>9.5051797419308103E-4</v>
      </c>
      <c r="F506" s="62">
        <f t="shared" si="15"/>
        <v>448099.17165733967</v>
      </c>
    </row>
    <row r="507" spans="1:6" x14ac:dyDescent="0.25">
      <c r="A507" s="68">
        <v>112674403</v>
      </c>
      <c r="B507" s="61" t="s">
        <v>1125</v>
      </c>
      <c r="C507" s="61" t="s">
        <v>1120</v>
      </c>
      <c r="D507" s="62">
        <v>559963</v>
      </c>
      <c r="E507" s="63">
        <f t="shared" si="14"/>
        <v>9.7821553144427243E-4</v>
      </c>
      <c r="F507" s="62">
        <f t="shared" si="15"/>
        <v>461156.528591307</v>
      </c>
    </row>
    <row r="508" spans="1:6" x14ac:dyDescent="0.25">
      <c r="A508" s="68">
        <v>115674603</v>
      </c>
      <c r="B508" s="61" t="s">
        <v>1126</v>
      </c>
      <c r="C508" s="61" t="s">
        <v>1120</v>
      </c>
      <c r="D508" s="62">
        <v>314235</v>
      </c>
      <c r="E508" s="63">
        <f t="shared" si="14"/>
        <v>5.4894619380814621E-4</v>
      </c>
      <c r="F508" s="62">
        <f t="shared" si="15"/>
        <v>258787.67304605729</v>
      </c>
    </row>
    <row r="509" spans="1:6" x14ac:dyDescent="0.25">
      <c r="A509" s="68">
        <v>112675503</v>
      </c>
      <c r="B509" s="61" t="s">
        <v>1127</v>
      </c>
      <c r="C509" s="61" t="s">
        <v>1120</v>
      </c>
      <c r="D509" s="62">
        <v>920197</v>
      </c>
      <c r="E509" s="63">
        <f t="shared" si="14"/>
        <v>1.6075187063938603E-3</v>
      </c>
      <c r="F509" s="62">
        <f t="shared" si="15"/>
        <v>757826.59593604389</v>
      </c>
    </row>
    <row r="510" spans="1:6" x14ac:dyDescent="0.25">
      <c r="A510" s="68">
        <v>112676203</v>
      </c>
      <c r="B510" s="61" t="s">
        <v>1128</v>
      </c>
      <c r="C510" s="61" t="s">
        <v>1120</v>
      </c>
      <c r="D510" s="62">
        <v>358103</v>
      </c>
      <c r="E510" s="63">
        <f t="shared" si="14"/>
        <v>6.2558046952528707E-4</v>
      </c>
      <c r="F510" s="62">
        <f t="shared" si="15"/>
        <v>294915.08610056882</v>
      </c>
    </row>
    <row r="511" spans="1:6" x14ac:dyDescent="0.25">
      <c r="A511" s="68">
        <v>112676403</v>
      </c>
      <c r="B511" s="61" t="s">
        <v>1129</v>
      </c>
      <c r="C511" s="61" t="s">
        <v>1120</v>
      </c>
      <c r="D511" s="62">
        <v>419568</v>
      </c>
      <c r="E511" s="63">
        <f t="shared" si="14"/>
        <v>7.329554525870647E-4</v>
      </c>
      <c r="F511" s="62">
        <f t="shared" si="15"/>
        <v>345534.47707794537</v>
      </c>
    </row>
    <row r="512" spans="1:6" x14ac:dyDescent="0.25">
      <c r="A512" s="68">
        <v>112676503</v>
      </c>
      <c r="B512" s="61" t="s">
        <v>1130</v>
      </c>
      <c r="C512" s="61" t="s">
        <v>1120</v>
      </c>
      <c r="D512" s="62">
        <v>298912</v>
      </c>
      <c r="E512" s="63">
        <f t="shared" si="14"/>
        <v>5.2217800271637659E-4</v>
      </c>
      <c r="F512" s="62">
        <f t="shared" si="15"/>
        <v>246168.44376197137</v>
      </c>
    </row>
    <row r="513" spans="1:6" x14ac:dyDescent="0.25">
      <c r="A513" s="68">
        <v>112676703</v>
      </c>
      <c r="B513" s="61" t="s">
        <v>1131</v>
      </c>
      <c r="C513" s="61" t="s">
        <v>1120</v>
      </c>
      <c r="D513" s="62">
        <v>470344</v>
      </c>
      <c r="E513" s="63">
        <f t="shared" si="14"/>
        <v>8.2165751294572121E-4</v>
      </c>
      <c r="F513" s="62">
        <f t="shared" si="15"/>
        <v>387350.96119520348</v>
      </c>
    </row>
    <row r="514" spans="1:6" x14ac:dyDescent="0.25">
      <c r="A514" s="68">
        <v>115219002</v>
      </c>
      <c r="B514" s="61" t="s">
        <v>1132</v>
      </c>
      <c r="C514" s="61" t="s">
        <v>1120</v>
      </c>
      <c r="D514" s="62">
        <v>1199379</v>
      </c>
      <c r="E514" s="63">
        <f t="shared" si="14"/>
        <v>2.0952298024835571E-3</v>
      </c>
      <c r="F514" s="62">
        <f t="shared" si="15"/>
        <v>987746.43343455414</v>
      </c>
    </row>
    <row r="515" spans="1:6" x14ac:dyDescent="0.25">
      <c r="A515" s="68">
        <v>112678503</v>
      </c>
      <c r="B515" s="61" t="s">
        <v>1133</v>
      </c>
      <c r="C515" s="61" t="s">
        <v>1120</v>
      </c>
      <c r="D515" s="62">
        <v>535076</v>
      </c>
      <c r="E515" s="63">
        <f t="shared" si="14"/>
        <v>9.3473971262936217E-4</v>
      </c>
      <c r="F515" s="62">
        <f t="shared" si="15"/>
        <v>440660.88418792345</v>
      </c>
    </row>
    <row r="516" spans="1:6" x14ac:dyDescent="0.25">
      <c r="A516" s="68">
        <v>112679002</v>
      </c>
      <c r="B516" s="61" t="s">
        <v>1134</v>
      </c>
      <c r="C516" s="61" t="s">
        <v>1120</v>
      </c>
      <c r="D516" s="62">
        <v>4736432</v>
      </c>
      <c r="E516" s="63">
        <f t="shared" si="14"/>
        <v>8.2742098067723376E-3</v>
      </c>
      <c r="F516" s="62">
        <f t="shared" si="15"/>
        <v>3900680.1146303979</v>
      </c>
    </row>
    <row r="517" spans="1:6" x14ac:dyDescent="0.25">
      <c r="A517" s="68">
        <v>112679403</v>
      </c>
      <c r="B517" s="61" t="s">
        <v>1135</v>
      </c>
      <c r="C517" s="61" t="s">
        <v>1120</v>
      </c>
      <c r="D517" s="62">
        <v>350233</v>
      </c>
      <c r="E517" s="63">
        <f t="shared" si="14"/>
        <v>6.1183213930977919E-4</v>
      </c>
      <c r="F517" s="62">
        <f t="shared" si="15"/>
        <v>288433.76165589376</v>
      </c>
    </row>
    <row r="518" spans="1:6" x14ac:dyDescent="0.25">
      <c r="A518" s="68">
        <v>197010542</v>
      </c>
      <c r="B518" s="61" t="s">
        <v>1136</v>
      </c>
      <c r="C518" s="64" t="s">
        <v>570</v>
      </c>
      <c r="D518" s="65">
        <v>29783</v>
      </c>
      <c r="E518" s="63">
        <f t="shared" si="14"/>
        <v>5.202878256778531E-5</v>
      </c>
      <c r="F518" s="62">
        <f t="shared" si="15"/>
        <v>24527.736459435528</v>
      </c>
    </row>
    <row r="519" spans="1:6" x14ac:dyDescent="0.25">
      <c r="A519" s="68">
        <v>141019741</v>
      </c>
      <c r="B519" s="61" t="s">
        <v>1137</v>
      </c>
      <c r="C519" s="64" t="s">
        <v>570</v>
      </c>
      <c r="D519" s="65">
        <v>42292</v>
      </c>
      <c r="E519" s="63">
        <f t="shared" si="14"/>
        <v>7.3881115816297097E-5</v>
      </c>
      <c r="F519" s="62">
        <f t="shared" si="15"/>
        <v>34829.50106914842</v>
      </c>
    </row>
    <row r="520" spans="1:6" x14ac:dyDescent="0.25">
      <c r="A520" s="68">
        <v>102020001</v>
      </c>
      <c r="B520" s="61" t="s">
        <v>1138</v>
      </c>
      <c r="C520" s="64" t="s">
        <v>577</v>
      </c>
      <c r="D520" s="65">
        <v>264795</v>
      </c>
      <c r="E520" s="63">
        <f t="shared" si="14"/>
        <v>4.6257803042127092E-4</v>
      </c>
      <c r="F520" s="62">
        <f t="shared" si="15"/>
        <v>218071.44934278718</v>
      </c>
    </row>
    <row r="521" spans="1:6" x14ac:dyDescent="0.25">
      <c r="A521" s="68">
        <v>199025446</v>
      </c>
      <c r="B521" s="61" t="s">
        <v>1139</v>
      </c>
      <c r="C521" s="64" t="s">
        <v>577</v>
      </c>
      <c r="D521" s="65">
        <v>291264</v>
      </c>
      <c r="E521" s="63">
        <f t="shared" si="14"/>
        <v>5.0881749071025157E-4</v>
      </c>
      <c r="F521" s="62">
        <f t="shared" si="15"/>
        <v>239869.94702081828</v>
      </c>
    </row>
    <row r="522" spans="1:6" x14ac:dyDescent="0.25">
      <c r="A522" s="68">
        <v>102023030</v>
      </c>
      <c r="B522" s="61" t="s">
        <v>1140</v>
      </c>
      <c r="C522" s="64" t="s">
        <v>577</v>
      </c>
      <c r="D522" s="65">
        <v>175554</v>
      </c>
      <c r="E522" s="63">
        <f t="shared" si="14"/>
        <v>3.0668035103599312E-4</v>
      </c>
      <c r="F522" s="62">
        <f t="shared" si="15"/>
        <v>144577.1831715994</v>
      </c>
    </row>
    <row r="523" spans="1:6" x14ac:dyDescent="0.25">
      <c r="A523" s="68">
        <v>102023217</v>
      </c>
      <c r="B523" s="61" t="s">
        <v>1141</v>
      </c>
      <c r="C523" s="64" t="s">
        <v>577</v>
      </c>
      <c r="D523" s="65">
        <v>72858</v>
      </c>
      <c r="E523" s="63">
        <f t="shared" si="14"/>
        <v>1.2727774369014882E-4</v>
      </c>
      <c r="F523" s="62">
        <f t="shared" si="15"/>
        <v>60002.075780195206</v>
      </c>
    </row>
    <row r="524" spans="1:6" x14ac:dyDescent="0.25">
      <c r="A524" s="68">
        <v>103022481</v>
      </c>
      <c r="B524" s="61" t="s">
        <v>1142</v>
      </c>
      <c r="C524" s="64" t="s">
        <v>577</v>
      </c>
      <c r="D524" s="65">
        <v>125367</v>
      </c>
      <c r="E524" s="63">
        <f t="shared" si="14"/>
        <v>2.1900723178241082E-4</v>
      </c>
      <c r="F524" s="62">
        <f t="shared" si="15"/>
        <v>103245.76895242433</v>
      </c>
    </row>
    <row r="525" spans="1:6" x14ac:dyDescent="0.25">
      <c r="A525" s="68">
        <v>115220003</v>
      </c>
      <c r="B525" s="61" t="s">
        <v>1143</v>
      </c>
      <c r="C525" s="64" t="s">
        <v>577</v>
      </c>
      <c r="D525" s="65">
        <v>260323</v>
      </c>
      <c r="E525" s="63">
        <f t="shared" si="14"/>
        <v>4.5476576450973963E-4</v>
      </c>
      <c r="F525" s="62">
        <f t="shared" si="15"/>
        <v>214388.54172949787</v>
      </c>
    </row>
    <row r="526" spans="1:6" x14ac:dyDescent="0.25">
      <c r="A526" s="68">
        <v>160028259</v>
      </c>
      <c r="B526" s="61" t="s">
        <v>1144</v>
      </c>
      <c r="C526" s="64" t="s">
        <v>577</v>
      </c>
      <c r="D526" s="65">
        <v>362746</v>
      </c>
      <c r="E526" s="63">
        <f t="shared" si="14"/>
        <v>6.3369146027377529E-4</v>
      </c>
      <c r="F526" s="62">
        <f t="shared" si="15"/>
        <v>298738.82045846287</v>
      </c>
    </row>
    <row r="527" spans="1:6" x14ac:dyDescent="0.25">
      <c r="A527" s="68">
        <v>103020005</v>
      </c>
      <c r="B527" s="61" t="s">
        <v>1145</v>
      </c>
      <c r="C527" s="64" t="s">
        <v>577</v>
      </c>
      <c r="D527" s="65">
        <v>126868</v>
      </c>
      <c r="E527" s="63">
        <f t="shared" si="14"/>
        <v>2.2162937201792253E-4</v>
      </c>
      <c r="F527" s="62">
        <f t="shared" si="15"/>
        <v>104481.91482173276</v>
      </c>
    </row>
    <row r="528" spans="1:6" x14ac:dyDescent="0.25">
      <c r="A528" s="68">
        <v>103024952</v>
      </c>
      <c r="B528" s="61" t="s">
        <v>1146</v>
      </c>
      <c r="C528" s="64" t="s">
        <v>577</v>
      </c>
      <c r="D528" s="65">
        <v>140706</v>
      </c>
      <c r="E528" s="63">
        <f t="shared" si="14"/>
        <v>2.458033737361179E-4</v>
      </c>
      <c r="F528" s="62">
        <f t="shared" si="15"/>
        <v>115878.17500793524</v>
      </c>
    </row>
    <row r="529" spans="1:6" x14ac:dyDescent="0.25">
      <c r="A529" s="68">
        <v>103020002</v>
      </c>
      <c r="B529" s="61" t="s">
        <v>1147</v>
      </c>
      <c r="C529" s="64" t="s">
        <v>577</v>
      </c>
      <c r="D529" s="65">
        <v>262024</v>
      </c>
      <c r="E529" s="63">
        <f t="shared" si="14"/>
        <v>4.5773729051947013E-4</v>
      </c>
      <c r="F529" s="62">
        <f t="shared" si="15"/>
        <v>215789.39724161889</v>
      </c>
    </row>
    <row r="530" spans="1:6" x14ac:dyDescent="0.25">
      <c r="A530" s="68">
        <v>103020003</v>
      </c>
      <c r="B530" s="61" t="s">
        <v>1148</v>
      </c>
      <c r="C530" s="64" t="s">
        <v>577</v>
      </c>
      <c r="D530" s="65">
        <v>240013</v>
      </c>
      <c r="E530" s="63">
        <f t="shared" si="14"/>
        <v>4.1928563913782549E-4</v>
      </c>
      <c r="F530" s="62">
        <f t="shared" si="15"/>
        <v>197662.27750188025</v>
      </c>
    </row>
    <row r="531" spans="1:6" x14ac:dyDescent="0.25">
      <c r="A531" s="68">
        <v>103020004</v>
      </c>
      <c r="B531" s="61" t="s">
        <v>1149</v>
      </c>
      <c r="C531" s="64" t="s">
        <v>577</v>
      </c>
      <c r="D531" s="65">
        <v>375080</v>
      </c>
      <c r="E531" s="63">
        <f t="shared" ref="E531:E594" si="16">D531/$D$686</f>
        <v>6.5523808096984567E-4</v>
      </c>
      <c r="F531" s="62">
        <f t="shared" ref="F531:F594" si="17">E531*$F$688</f>
        <v>308896.46413071477</v>
      </c>
    </row>
    <row r="532" spans="1:6" x14ac:dyDescent="0.25">
      <c r="A532" s="68">
        <v>103028192</v>
      </c>
      <c r="B532" s="61" t="s">
        <v>1150</v>
      </c>
      <c r="C532" s="64" t="s">
        <v>577</v>
      </c>
      <c r="D532" s="65">
        <v>195304</v>
      </c>
      <c r="E532" s="63">
        <f t="shared" si="16"/>
        <v>3.411821962400948E-4</v>
      </c>
      <c r="F532" s="62">
        <f t="shared" si="17"/>
        <v>160842.26039934182</v>
      </c>
    </row>
    <row r="533" spans="1:6" x14ac:dyDescent="0.25">
      <c r="A533" s="68">
        <v>103024162</v>
      </c>
      <c r="B533" s="61" t="s">
        <v>1151</v>
      </c>
      <c r="C533" s="64" t="s">
        <v>577</v>
      </c>
      <c r="D533" s="65">
        <v>117528</v>
      </c>
      <c r="E533" s="63">
        <f t="shared" si="16"/>
        <v>2.0531305636190686E-4</v>
      </c>
      <c r="F533" s="62">
        <f t="shared" si="17"/>
        <v>96789.974502385216</v>
      </c>
    </row>
    <row r="534" spans="1:6" x14ac:dyDescent="0.25">
      <c r="A534" s="68">
        <v>102027560</v>
      </c>
      <c r="B534" s="61" t="s">
        <v>1152</v>
      </c>
      <c r="C534" s="64" t="s">
        <v>577</v>
      </c>
      <c r="D534" s="65">
        <v>83151</v>
      </c>
      <c r="E534" s="63">
        <f t="shared" si="16"/>
        <v>1.4525888256031684E-4</v>
      </c>
      <c r="F534" s="62">
        <f t="shared" si="17"/>
        <v>68478.8575475447</v>
      </c>
    </row>
    <row r="535" spans="1:6" x14ac:dyDescent="0.25">
      <c r="A535" s="68">
        <v>102020003</v>
      </c>
      <c r="B535" s="61" t="s">
        <v>1153</v>
      </c>
      <c r="C535" s="64" t="s">
        <v>577</v>
      </c>
      <c r="D535" s="65">
        <v>52045</v>
      </c>
      <c r="E535" s="63">
        <f t="shared" si="16"/>
        <v>9.0918913096074485E-5</v>
      </c>
      <c r="F535" s="62">
        <f t="shared" si="17"/>
        <v>42861.566800903936</v>
      </c>
    </row>
    <row r="536" spans="1:6" x14ac:dyDescent="0.25">
      <c r="A536" s="68">
        <v>103023090</v>
      </c>
      <c r="B536" s="61" t="s">
        <v>1154</v>
      </c>
      <c r="C536" s="64" t="s">
        <v>577</v>
      </c>
      <c r="D536" s="65">
        <v>124882</v>
      </c>
      <c r="E536" s="63">
        <f t="shared" si="16"/>
        <v>2.1815997127993034E-4</v>
      </c>
      <c r="F536" s="62">
        <f t="shared" si="17"/>
        <v>102846.34806860382</v>
      </c>
    </row>
    <row r="537" spans="1:6" x14ac:dyDescent="0.25">
      <c r="A537" s="68">
        <v>102023080</v>
      </c>
      <c r="B537" s="61" t="s">
        <v>1155</v>
      </c>
      <c r="C537" s="64" t="s">
        <v>577</v>
      </c>
      <c r="D537" s="65">
        <v>162965</v>
      </c>
      <c r="E537" s="63">
        <f t="shared" si="16"/>
        <v>2.8468826347779385E-4</v>
      </c>
      <c r="F537" s="62">
        <f t="shared" si="17"/>
        <v>134209.53470476149</v>
      </c>
    </row>
    <row r="538" spans="1:6" x14ac:dyDescent="0.25">
      <c r="A538" s="68">
        <v>103028246</v>
      </c>
      <c r="B538" s="61" t="s">
        <v>1156</v>
      </c>
      <c r="C538" s="64" t="s">
        <v>577</v>
      </c>
      <c r="D538" s="65">
        <v>140841</v>
      </c>
      <c r="E538" s="63">
        <f t="shared" si="16"/>
        <v>2.4603920913371559E-4</v>
      </c>
      <c r="F538" s="62">
        <f t="shared" si="17"/>
        <v>115989.35401683375</v>
      </c>
    </row>
    <row r="539" spans="1:6" x14ac:dyDescent="0.25">
      <c r="A539" s="68">
        <v>103028425</v>
      </c>
      <c r="B539" s="61" t="s">
        <v>1157</v>
      </c>
      <c r="C539" s="64" t="s">
        <v>577</v>
      </c>
      <c r="D539" s="65">
        <v>32471</v>
      </c>
      <c r="E539" s="63">
        <f t="shared" si="16"/>
        <v>5.6724527373285329E-5</v>
      </c>
      <c r="F539" s="62">
        <f t="shared" si="17"/>
        <v>26741.434058836621</v>
      </c>
    </row>
    <row r="540" spans="1:6" x14ac:dyDescent="0.25">
      <c r="A540" s="68">
        <v>103020368</v>
      </c>
      <c r="B540" s="61" t="s">
        <v>1158</v>
      </c>
      <c r="C540" s="64" t="s">
        <v>577</v>
      </c>
      <c r="D540" s="65">
        <v>134969</v>
      </c>
      <c r="E540" s="63">
        <f t="shared" si="16"/>
        <v>2.3578124280265305E-4</v>
      </c>
      <c r="F540" s="62">
        <f t="shared" si="17"/>
        <v>111153.47890385636</v>
      </c>
    </row>
    <row r="541" spans="1:6" x14ac:dyDescent="0.25">
      <c r="A541" s="68">
        <v>103025206</v>
      </c>
      <c r="B541" s="61" t="s">
        <v>1159</v>
      </c>
      <c r="C541" s="64" t="s">
        <v>577</v>
      </c>
      <c r="D541" s="65">
        <v>108035</v>
      </c>
      <c r="E541" s="63">
        <f t="shared" si="16"/>
        <v>1.8872946058861385E-4</v>
      </c>
      <c r="F541" s="62">
        <f t="shared" si="17"/>
        <v>88972.031306286051</v>
      </c>
    </row>
    <row r="542" spans="1:6" x14ac:dyDescent="0.25">
      <c r="A542" s="68">
        <v>127046517</v>
      </c>
      <c r="B542" s="61" t="s">
        <v>1160</v>
      </c>
      <c r="C542" s="64" t="s">
        <v>626</v>
      </c>
      <c r="D542" s="65">
        <v>203171</v>
      </c>
      <c r="E542" s="63">
        <f t="shared" si="16"/>
        <v>3.5492528566898935E-4</v>
      </c>
      <c r="F542" s="62">
        <f t="shared" si="17"/>
        <v>167321.11419937469</v>
      </c>
    </row>
    <row r="543" spans="1:6" x14ac:dyDescent="0.25">
      <c r="A543" s="68">
        <v>127040002</v>
      </c>
      <c r="B543" s="61" t="s">
        <v>1161</v>
      </c>
      <c r="C543" s="64" t="s">
        <v>626</v>
      </c>
      <c r="D543" s="65">
        <v>138252</v>
      </c>
      <c r="E543" s="63">
        <f t="shared" si="16"/>
        <v>2.4151641028645384E-4</v>
      </c>
      <c r="F543" s="62">
        <f t="shared" si="17"/>
        <v>113857.18769062488</v>
      </c>
    </row>
    <row r="544" spans="1:6" x14ac:dyDescent="0.25">
      <c r="A544" s="68">
        <v>127043430</v>
      </c>
      <c r="B544" s="61" t="s">
        <v>1162</v>
      </c>
      <c r="C544" s="64" t="s">
        <v>626</v>
      </c>
      <c r="D544" s="65">
        <v>2897929</v>
      </c>
      <c r="E544" s="63">
        <f t="shared" si="16"/>
        <v>5.0624758364798553E-3</v>
      </c>
      <c r="F544" s="62">
        <f t="shared" si="17"/>
        <v>2386584.252431103</v>
      </c>
    </row>
    <row r="545" spans="1:6" x14ac:dyDescent="0.25">
      <c r="A545" s="68">
        <v>108057079</v>
      </c>
      <c r="B545" s="61" t="s">
        <v>1163</v>
      </c>
      <c r="C545" s="64" t="s">
        <v>641</v>
      </c>
      <c r="D545" s="65">
        <v>42380</v>
      </c>
      <c r="E545" s="63">
        <f t="shared" si="16"/>
        <v>7.4034845556953343E-5</v>
      </c>
      <c r="F545" s="62">
        <f t="shared" si="17"/>
        <v>34901.973311985952</v>
      </c>
    </row>
    <row r="546" spans="1:6" x14ac:dyDescent="0.25">
      <c r="A546" s="68">
        <v>114060392</v>
      </c>
      <c r="B546" s="61" t="s">
        <v>1164</v>
      </c>
      <c r="C546" s="64" t="s">
        <v>647</v>
      </c>
      <c r="D546" s="65">
        <v>379178</v>
      </c>
      <c r="E546" s="63">
        <f t="shared" si="16"/>
        <v>6.6239699548358792E-4</v>
      </c>
      <c r="F546" s="62">
        <f t="shared" si="17"/>
        <v>312271.36471194454</v>
      </c>
    </row>
    <row r="547" spans="1:6" x14ac:dyDescent="0.25">
      <c r="A547" s="68">
        <v>108070001</v>
      </c>
      <c r="B547" s="61" t="s">
        <v>1165</v>
      </c>
      <c r="C547" s="64" t="s">
        <v>666</v>
      </c>
      <c r="D547" s="65">
        <v>33098</v>
      </c>
      <c r="E547" s="63">
        <f t="shared" si="16"/>
        <v>5.7819851775461114E-5</v>
      </c>
      <c r="F547" s="62">
        <f t="shared" si="17"/>
        <v>27257.798789054064</v>
      </c>
    </row>
    <row r="548" spans="1:6" x14ac:dyDescent="0.25">
      <c r="A548" s="68">
        <v>122090001</v>
      </c>
      <c r="B548" s="61" t="s">
        <v>1166</v>
      </c>
      <c r="C548" s="64" t="s">
        <v>682</v>
      </c>
      <c r="D548" s="65">
        <v>24874</v>
      </c>
      <c r="E548" s="63">
        <f t="shared" si="16"/>
        <v>4.3453108739586067E-5</v>
      </c>
      <c r="F548" s="62">
        <f t="shared" si="17"/>
        <v>20484.938276600722</v>
      </c>
    </row>
    <row r="549" spans="1:6" x14ac:dyDescent="0.25">
      <c r="A549" s="68">
        <v>122093140</v>
      </c>
      <c r="B549" s="61" t="s">
        <v>1167</v>
      </c>
      <c r="C549" s="64" t="s">
        <v>682</v>
      </c>
      <c r="D549" s="65">
        <v>428633</v>
      </c>
      <c r="E549" s="63">
        <f t="shared" si="16"/>
        <v>7.4879136280352958E-4</v>
      </c>
      <c r="F549" s="62">
        <f t="shared" si="17"/>
        <v>352999.94163842557</v>
      </c>
    </row>
    <row r="550" spans="1:6" x14ac:dyDescent="0.25">
      <c r="A550" s="68">
        <v>110140001</v>
      </c>
      <c r="B550" s="61" t="s">
        <v>1168</v>
      </c>
      <c r="C550" s="64" t="s">
        <v>725</v>
      </c>
      <c r="D550" s="65">
        <v>46145</v>
      </c>
      <c r="E550" s="63">
        <f t="shared" si="16"/>
        <v>8.0612032756621329E-5</v>
      </c>
      <c r="F550" s="62">
        <f t="shared" si="17"/>
        <v>38002.632337932795</v>
      </c>
    </row>
    <row r="551" spans="1:6" x14ac:dyDescent="0.25">
      <c r="A551" s="68">
        <v>125230001</v>
      </c>
      <c r="B551" s="61" t="s">
        <v>1169</v>
      </c>
      <c r="C551" s="64" t="s">
        <v>730</v>
      </c>
      <c r="D551" s="65">
        <v>189242</v>
      </c>
      <c r="E551" s="63">
        <f t="shared" si="16"/>
        <v>3.3059231342352443E-4</v>
      </c>
      <c r="F551" s="62">
        <f t="shared" si="17"/>
        <v>155849.91112569245</v>
      </c>
    </row>
    <row r="552" spans="1:6" x14ac:dyDescent="0.25">
      <c r="A552" s="68">
        <v>124150003</v>
      </c>
      <c r="B552" s="61" t="s">
        <v>1170</v>
      </c>
      <c r="C552" s="64" t="s">
        <v>730</v>
      </c>
      <c r="D552" s="65">
        <v>190962</v>
      </c>
      <c r="E552" s="63">
        <f t="shared" si="16"/>
        <v>3.3359703108180568E-4</v>
      </c>
      <c r="F552" s="62">
        <f t="shared" si="17"/>
        <v>157266.41405388064</v>
      </c>
    </row>
    <row r="553" spans="1:6" x14ac:dyDescent="0.25">
      <c r="A553" s="68">
        <v>124153320</v>
      </c>
      <c r="B553" s="61" t="s">
        <v>1171</v>
      </c>
      <c r="C553" s="64" t="s">
        <v>730</v>
      </c>
      <c r="D553" s="65">
        <v>428511</v>
      </c>
      <c r="E553" s="63">
        <f t="shared" si="16"/>
        <v>7.4857823748125619E-4</v>
      </c>
      <c r="F553" s="62">
        <f t="shared" si="17"/>
        <v>352899.46875630994</v>
      </c>
    </row>
    <row r="554" spans="1:6" x14ac:dyDescent="0.25">
      <c r="A554" s="68">
        <v>124152637</v>
      </c>
      <c r="B554" s="61" t="s">
        <v>1172</v>
      </c>
      <c r="C554" s="64" t="s">
        <v>730</v>
      </c>
      <c r="D554" s="65">
        <v>599104</v>
      </c>
      <c r="E554" s="63">
        <f t="shared" si="16"/>
        <v>1.0465920743877532E-3</v>
      </c>
      <c r="F554" s="62">
        <f t="shared" si="17"/>
        <v>493391.02923794324</v>
      </c>
    </row>
    <row r="555" spans="1:6" x14ac:dyDescent="0.25">
      <c r="A555" s="68">
        <v>124150004</v>
      </c>
      <c r="B555" s="61" t="s">
        <v>1173</v>
      </c>
      <c r="C555" s="64" t="s">
        <v>730</v>
      </c>
      <c r="D555" s="65">
        <v>638393</v>
      </c>
      <c r="E555" s="63">
        <f t="shared" si="16"/>
        <v>1.1152271628041557E-3</v>
      </c>
      <c r="F555" s="62">
        <f t="shared" si="17"/>
        <v>525747.41502026073</v>
      </c>
    </row>
    <row r="556" spans="1:6" x14ac:dyDescent="0.25">
      <c r="A556" s="68">
        <v>124153350</v>
      </c>
      <c r="B556" s="61" t="s">
        <v>1174</v>
      </c>
      <c r="C556" s="64" t="s">
        <v>730</v>
      </c>
      <c r="D556" s="65">
        <v>146963</v>
      </c>
      <c r="E556" s="63">
        <f t="shared" si="16"/>
        <v>2.5673390768255155E-4</v>
      </c>
      <c r="F556" s="62">
        <f t="shared" si="17"/>
        <v>121031.11618332686</v>
      </c>
    </row>
    <row r="557" spans="1:6" x14ac:dyDescent="0.25">
      <c r="A557" s="68">
        <v>101833400</v>
      </c>
      <c r="B557" s="61" t="s">
        <v>1175</v>
      </c>
      <c r="C557" s="64" t="s">
        <v>760</v>
      </c>
      <c r="D557" s="65">
        <v>127841</v>
      </c>
      <c r="E557" s="63">
        <f t="shared" si="16"/>
        <v>2.2332913380949677E-4</v>
      </c>
      <c r="F557" s="62">
        <f t="shared" si="17"/>
        <v>105283.22723401597</v>
      </c>
    </row>
    <row r="558" spans="1:6" x14ac:dyDescent="0.25">
      <c r="A558" s="68">
        <v>115220002</v>
      </c>
      <c r="B558" s="61" t="s">
        <v>1176</v>
      </c>
      <c r="C558" s="64" t="s">
        <v>782</v>
      </c>
      <c r="D558" s="65">
        <v>3066571</v>
      </c>
      <c r="E558" s="63">
        <f t="shared" si="16"/>
        <v>5.3570814151588479E-3</v>
      </c>
      <c r="F558" s="62">
        <f t="shared" si="17"/>
        <v>2525469.0703470996</v>
      </c>
    </row>
    <row r="559" spans="1:6" x14ac:dyDescent="0.25">
      <c r="A559" s="68">
        <v>115222343</v>
      </c>
      <c r="B559" s="61" t="s">
        <v>1177</v>
      </c>
      <c r="C559" s="64" t="s">
        <v>782</v>
      </c>
      <c r="D559" s="65">
        <v>160244</v>
      </c>
      <c r="E559" s="63">
        <f t="shared" si="16"/>
        <v>2.7993487001954769E-4</v>
      </c>
      <c r="F559" s="62">
        <f t="shared" si="17"/>
        <v>131968.6600142963</v>
      </c>
    </row>
    <row r="560" spans="1:6" x14ac:dyDescent="0.25">
      <c r="A560" s="68">
        <v>115227871</v>
      </c>
      <c r="B560" s="61" t="s">
        <v>1178</v>
      </c>
      <c r="C560" s="64" t="s">
        <v>782</v>
      </c>
      <c r="D560" s="65">
        <v>887058</v>
      </c>
      <c r="E560" s="63">
        <f t="shared" si="16"/>
        <v>1.5496272305346843E-3</v>
      </c>
      <c r="F560" s="62">
        <f t="shared" si="17"/>
        <v>730535.03167021321</v>
      </c>
    </row>
    <row r="561" spans="1:6" x14ac:dyDescent="0.25">
      <c r="A561" s="68">
        <v>115223050</v>
      </c>
      <c r="B561" s="61" t="s">
        <v>1179</v>
      </c>
      <c r="C561" s="64" t="s">
        <v>782</v>
      </c>
      <c r="D561" s="65">
        <v>146582</v>
      </c>
      <c r="E561" s="63">
        <f t="shared" si="16"/>
        <v>2.5606832778266481E-4</v>
      </c>
      <c r="F561" s="62">
        <f t="shared" si="17"/>
        <v>120717.34431376887</v>
      </c>
    </row>
    <row r="562" spans="1:6" x14ac:dyDescent="0.25">
      <c r="A562" s="68">
        <v>125236827</v>
      </c>
      <c r="B562" s="61" t="s">
        <v>1180</v>
      </c>
      <c r="C562" s="64" t="s">
        <v>793</v>
      </c>
      <c r="D562" s="65">
        <v>374619</v>
      </c>
      <c r="E562" s="63">
        <f t="shared" si="16"/>
        <v>6.544327467602715E-4</v>
      </c>
      <c r="F562" s="62">
        <f t="shared" si="17"/>
        <v>308516.80840403179</v>
      </c>
    </row>
    <row r="563" spans="1:6" x14ac:dyDescent="0.25">
      <c r="A563" s="68">
        <v>125232950</v>
      </c>
      <c r="B563" s="61" t="s">
        <v>1181</v>
      </c>
      <c r="C563" s="64" t="s">
        <v>793</v>
      </c>
      <c r="D563" s="65">
        <v>3063813</v>
      </c>
      <c r="E563" s="63">
        <f t="shared" si="16"/>
        <v>5.3522633853323714E-3</v>
      </c>
      <c r="F563" s="62">
        <f t="shared" si="17"/>
        <v>2523197.7243727143</v>
      </c>
    </row>
    <row r="564" spans="1:6" x14ac:dyDescent="0.25">
      <c r="A564" s="68">
        <v>125233517</v>
      </c>
      <c r="B564" s="61" t="s">
        <v>1182</v>
      </c>
      <c r="C564" s="64" t="s">
        <v>793</v>
      </c>
      <c r="D564" s="65">
        <v>114697</v>
      </c>
      <c r="E564" s="63">
        <f t="shared" si="16"/>
        <v>2.0036750072784045E-4</v>
      </c>
      <c r="F564" s="62">
        <f t="shared" si="17"/>
        <v>94458.509508373128</v>
      </c>
    </row>
    <row r="565" spans="1:6" x14ac:dyDescent="0.25">
      <c r="A565" s="68">
        <v>125230002</v>
      </c>
      <c r="B565" s="61" t="s">
        <v>1183</v>
      </c>
      <c r="C565" s="64" t="s">
        <v>793</v>
      </c>
      <c r="D565" s="65">
        <v>306181</v>
      </c>
      <c r="E565" s="63">
        <f t="shared" si="16"/>
        <v>5.3487642868035705E-4</v>
      </c>
      <c r="F565" s="62">
        <f t="shared" si="17"/>
        <v>252154.81572999462</v>
      </c>
    </row>
    <row r="566" spans="1:6" x14ac:dyDescent="0.25">
      <c r="A566" s="68">
        <v>105257512</v>
      </c>
      <c r="B566" s="61" t="s">
        <v>1184</v>
      </c>
      <c r="C566" s="64" t="s">
        <v>813</v>
      </c>
      <c r="D566" s="65">
        <v>263092</v>
      </c>
      <c r="E566" s="63">
        <f t="shared" si="16"/>
        <v>4.5960301055379823E-4</v>
      </c>
      <c r="F566" s="62">
        <f t="shared" si="17"/>
        <v>216668.94673423804</v>
      </c>
    </row>
    <row r="567" spans="1:6" x14ac:dyDescent="0.25">
      <c r="A567" s="68">
        <v>105250004</v>
      </c>
      <c r="B567" s="61" t="s">
        <v>1185</v>
      </c>
      <c r="C567" s="64" t="s">
        <v>813</v>
      </c>
      <c r="D567" s="65">
        <v>259347</v>
      </c>
      <c r="E567" s="63">
        <f t="shared" si="16"/>
        <v>4.5306076193155211E-4</v>
      </c>
      <c r="F567" s="62">
        <f t="shared" si="17"/>
        <v>213584.75867257247</v>
      </c>
    </row>
    <row r="568" spans="1:6" x14ac:dyDescent="0.25">
      <c r="A568" s="68">
        <v>105250001</v>
      </c>
      <c r="B568" s="61" t="s">
        <v>1186</v>
      </c>
      <c r="C568" s="64" t="s">
        <v>813</v>
      </c>
      <c r="D568" s="65">
        <v>335989</v>
      </c>
      <c r="E568" s="63">
        <f t="shared" si="16"/>
        <v>5.8694888446991973E-4</v>
      </c>
      <c r="F568" s="62">
        <f t="shared" si="17"/>
        <v>276703.14089478174</v>
      </c>
    </row>
    <row r="569" spans="1:6" x14ac:dyDescent="0.25">
      <c r="A569" s="68">
        <v>105252920</v>
      </c>
      <c r="B569" s="61" t="s">
        <v>1187</v>
      </c>
      <c r="C569" s="64" t="s">
        <v>813</v>
      </c>
      <c r="D569" s="65">
        <v>264802</v>
      </c>
      <c r="E569" s="63">
        <f t="shared" si="16"/>
        <v>4.6259025892336856E-4</v>
      </c>
      <c r="F569" s="62">
        <f t="shared" si="17"/>
        <v>218077.21418028563</v>
      </c>
    </row>
    <row r="570" spans="1:6" x14ac:dyDescent="0.25">
      <c r="A570" s="68">
        <v>111440001</v>
      </c>
      <c r="B570" s="61" t="s">
        <v>1188</v>
      </c>
      <c r="C570" s="64" t="s">
        <v>852</v>
      </c>
      <c r="D570" s="65">
        <v>45667</v>
      </c>
      <c r="E570" s="63">
        <f t="shared" si="16"/>
        <v>7.9777000756238515E-5</v>
      </c>
      <c r="F570" s="62">
        <f t="shared" si="17"/>
        <v>37608.976291610728</v>
      </c>
    </row>
    <row r="571" spans="1:6" x14ac:dyDescent="0.25">
      <c r="A571" s="68">
        <v>111315438</v>
      </c>
      <c r="B571" s="61" t="s">
        <v>1189</v>
      </c>
      <c r="C571" s="64" t="s">
        <v>852</v>
      </c>
      <c r="D571" s="65">
        <v>22371</v>
      </c>
      <c r="E571" s="63">
        <f t="shared" si="16"/>
        <v>3.9080545775238397E-5</v>
      </c>
      <c r="F571" s="62">
        <f t="shared" si="17"/>
        <v>18423.59709680127</v>
      </c>
    </row>
    <row r="572" spans="1:6" x14ac:dyDescent="0.25">
      <c r="A572" s="68">
        <v>119350001</v>
      </c>
      <c r="B572" s="61" t="s">
        <v>1190</v>
      </c>
      <c r="C572" s="64" t="s">
        <v>871</v>
      </c>
      <c r="D572" s="65">
        <v>59594</v>
      </c>
      <c r="E572" s="63">
        <f t="shared" si="16"/>
        <v>1.0410647914396125E-4</v>
      </c>
      <c r="F572" s="62">
        <f t="shared" si="17"/>
        <v>49078.532268864823</v>
      </c>
    </row>
    <row r="573" spans="1:6" x14ac:dyDescent="0.25">
      <c r="A573" s="68">
        <v>119355028</v>
      </c>
      <c r="B573" s="61" t="s">
        <v>1191</v>
      </c>
      <c r="C573" s="64" t="s">
        <v>871</v>
      </c>
      <c r="D573" s="65">
        <v>95229</v>
      </c>
      <c r="E573" s="63">
        <f t="shared" si="16"/>
        <v>1.6635828946538723E-4</v>
      </c>
      <c r="F573" s="62">
        <f t="shared" si="17"/>
        <v>78425.672876996483</v>
      </c>
    </row>
    <row r="574" spans="1:6" x14ac:dyDescent="0.25">
      <c r="A574" s="68">
        <v>113362940</v>
      </c>
      <c r="B574" s="61" t="s">
        <v>1192</v>
      </c>
      <c r="C574" s="64" t="s">
        <v>882</v>
      </c>
      <c r="D574" s="65">
        <v>99091</v>
      </c>
      <c r="E574" s="63">
        <f t="shared" si="16"/>
        <v>1.731049287655513E-4</v>
      </c>
      <c r="F574" s="62">
        <f t="shared" si="17"/>
        <v>81606.216079707418</v>
      </c>
    </row>
    <row r="575" spans="1:6" x14ac:dyDescent="0.25">
      <c r="A575" s="68">
        <v>121395927</v>
      </c>
      <c r="B575" s="61" t="s">
        <v>1193</v>
      </c>
      <c r="C575" s="64" t="s">
        <v>915</v>
      </c>
      <c r="D575" s="65">
        <v>136679</v>
      </c>
      <c r="E575" s="63">
        <f t="shared" si="16"/>
        <v>2.3876849117222338E-4</v>
      </c>
      <c r="F575" s="62">
        <f t="shared" si="17"/>
        <v>112561.74634990393</v>
      </c>
    </row>
    <row r="576" spans="1:6" x14ac:dyDescent="0.25">
      <c r="A576" s="68">
        <v>121399898</v>
      </c>
      <c r="B576" s="61" t="s">
        <v>1194</v>
      </c>
      <c r="C576" s="64" t="s">
        <v>915</v>
      </c>
      <c r="D576" s="65">
        <v>259678</v>
      </c>
      <c r="E576" s="63">
        <f t="shared" si="16"/>
        <v>4.5363899538788417E-4</v>
      </c>
      <c r="F576" s="62">
        <f t="shared" si="17"/>
        <v>213857.35313142731</v>
      </c>
    </row>
    <row r="577" spans="1:6" x14ac:dyDescent="0.25">
      <c r="A577" s="68">
        <v>121394017</v>
      </c>
      <c r="B577" s="61" t="s">
        <v>1195</v>
      </c>
      <c r="C577" s="64" t="s">
        <v>915</v>
      </c>
      <c r="D577" s="65">
        <v>63071</v>
      </c>
      <c r="E577" s="63">
        <f t="shared" si="16"/>
        <v>1.1018055082875424E-4</v>
      </c>
      <c r="F577" s="62">
        <f t="shared" si="17"/>
        <v>51942.009409161547</v>
      </c>
    </row>
    <row r="578" spans="1:6" x14ac:dyDescent="0.25">
      <c r="A578" s="68">
        <v>121398065</v>
      </c>
      <c r="B578" s="61" t="s">
        <v>1196</v>
      </c>
      <c r="C578" s="64" t="s">
        <v>915</v>
      </c>
      <c r="D578" s="65">
        <v>741886</v>
      </c>
      <c r="E578" s="63">
        <f t="shared" si="16"/>
        <v>1.2960220724602617E-3</v>
      </c>
      <c r="F578" s="62">
        <f t="shared" si="17"/>
        <v>610978.89033827314</v>
      </c>
    </row>
    <row r="579" spans="1:6" x14ac:dyDescent="0.25">
      <c r="A579" s="68">
        <v>121395526</v>
      </c>
      <c r="B579" s="61" t="s">
        <v>1197</v>
      </c>
      <c r="C579" s="64" t="s">
        <v>915</v>
      </c>
      <c r="D579" s="65">
        <v>385927</v>
      </c>
      <c r="E579" s="63">
        <f t="shared" si="16"/>
        <v>6.7418701843459969E-4</v>
      </c>
      <c r="F579" s="62">
        <f t="shared" si="17"/>
        <v>317829.49160865514</v>
      </c>
    </row>
    <row r="580" spans="1:6" x14ac:dyDescent="0.25">
      <c r="A580" s="68">
        <v>175390169</v>
      </c>
      <c r="B580" s="61" t="s">
        <v>1198</v>
      </c>
      <c r="C580" s="64" t="s">
        <v>915</v>
      </c>
      <c r="D580" s="65">
        <v>424688</v>
      </c>
      <c r="E580" s="63">
        <f t="shared" si="16"/>
        <v>7.4189972840706477E-4</v>
      </c>
      <c r="F580" s="62">
        <f t="shared" si="17"/>
        <v>349751.04393394745</v>
      </c>
    </row>
    <row r="581" spans="1:6" x14ac:dyDescent="0.25">
      <c r="A581" s="68">
        <v>121393330</v>
      </c>
      <c r="B581" s="61" t="s">
        <v>1199</v>
      </c>
      <c r="C581" s="64" t="s">
        <v>915</v>
      </c>
      <c r="D581" s="65">
        <v>426592</v>
      </c>
      <c r="E581" s="63">
        <f t="shared" si="16"/>
        <v>7.4522588097762719E-4</v>
      </c>
      <c r="F581" s="62">
        <f t="shared" si="17"/>
        <v>351319.07973352319</v>
      </c>
    </row>
    <row r="582" spans="1:6" x14ac:dyDescent="0.25">
      <c r="A582" s="68">
        <v>188392660</v>
      </c>
      <c r="B582" s="61" t="s">
        <v>1200</v>
      </c>
      <c r="C582" s="64" t="s">
        <v>915</v>
      </c>
      <c r="D582" s="65">
        <v>89945</v>
      </c>
      <c r="E582" s="63">
        <f t="shared" si="16"/>
        <v>1.5712751731052782E-4</v>
      </c>
      <c r="F582" s="62">
        <f t="shared" si="17"/>
        <v>74074.044113888085</v>
      </c>
    </row>
    <row r="583" spans="1:6" x14ac:dyDescent="0.25">
      <c r="A583" s="68">
        <v>118400001</v>
      </c>
      <c r="B583" s="61" t="s">
        <v>1201</v>
      </c>
      <c r="C583" s="64" t="s">
        <v>925</v>
      </c>
      <c r="D583" s="65">
        <v>222879</v>
      </c>
      <c r="E583" s="63">
        <f t="shared" si="16"/>
        <v>3.8935375986050508E-4</v>
      </c>
      <c r="F583" s="62">
        <f t="shared" si="17"/>
        <v>183551.60240212642</v>
      </c>
    </row>
    <row r="584" spans="1:6" x14ac:dyDescent="0.25">
      <c r="A584" s="68">
        <v>104432830</v>
      </c>
      <c r="B584" s="61" t="s">
        <v>1202</v>
      </c>
      <c r="C584" s="64" t="s">
        <v>952</v>
      </c>
      <c r="D584" s="65">
        <v>75064</v>
      </c>
      <c r="E584" s="63">
        <f t="shared" si="16"/>
        <v>1.3113146877978164E-4</v>
      </c>
      <c r="F584" s="62">
        <f t="shared" si="17"/>
        <v>61818.823140417975</v>
      </c>
    </row>
    <row r="585" spans="1:6" x14ac:dyDescent="0.25">
      <c r="A585" s="68">
        <v>126510020</v>
      </c>
      <c r="B585" s="61" t="s">
        <v>1203</v>
      </c>
      <c r="C585" s="64" t="s">
        <v>972</v>
      </c>
      <c r="D585" s="65">
        <v>2494773</v>
      </c>
      <c r="E585" s="63">
        <f t="shared" si="16"/>
        <v>4.3581909805251806E-3</v>
      </c>
      <c r="F585" s="62">
        <f t="shared" si="17"/>
        <v>2054565.8486423579</v>
      </c>
    </row>
    <row r="586" spans="1:6" x14ac:dyDescent="0.25">
      <c r="A586" s="68">
        <v>123460001</v>
      </c>
      <c r="B586" s="61" t="s">
        <v>1204</v>
      </c>
      <c r="C586" s="64" t="s">
        <v>972</v>
      </c>
      <c r="D586" s="65">
        <v>678759</v>
      </c>
      <c r="E586" s="63">
        <f t="shared" si="16"/>
        <v>1.1857436936147262E-3</v>
      </c>
      <c r="F586" s="62">
        <f t="shared" si="17"/>
        <v>558990.76222912397</v>
      </c>
    </row>
    <row r="587" spans="1:6" x14ac:dyDescent="0.25">
      <c r="A587" s="68">
        <v>120486892</v>
      </c>
      <c r="B587" s="61" t="s">
        <v>1205</v>
      </c>
      <c r="C587" s="64" t="s">
        <v>997</v>
      </c>
      <c r="D587" s="65">
        <v>65579</v>
      </c>
      <c r="E587" s="63">
        <f t="shared" si="16"/>
        <v>1.1456184843745738E-4</v>
      </c>
      <c r="F587" s="62">
        <f t="shared" si="17"/>
        <v>54007.468330031312</v>
      </c>
    </row>
    <row r="588" spans="1:6" x14ac:dyDescent="0.25">
      <c r="A588" s="68">
        <v>120480002</v>
      </c>
      <c r="B588" s="61" t="s">
        <v>1206</v>
      </c>
      <c r="C588" s="64" t="s">
        <v>997</v>
      </c>
      <c r="D588" s="65">
        <v>617139</v>
      </c>
      <c r="E588" s="63">
        <f t="shared" si="16"/>
        <v>1.078097936577929E-3</v>
      </c>
      <c r="F588" s="62">
        <f t="shared" si="17"/>
        <v>508243.72127856774</v>
      </c>
    </row>
    <row r="589" spans="1:6" x14ac:dyDescent="0.25">
      <c r="A589" s="68">
        <v>120483170</v>
      </c>
      <c r="B589" s="61" t="s">
        <v>1207</v>
      </c>
      <c r="C589" s="64" t="s">
        <v>997</v>
      </c>
      <c r="D589" s="65">
        <v>120024</v>
      </c>
      <c r="E589" s="63">
        <f t="shared" si="16"/>
        <v>2.0967339082415687E-4</v>
      </c>
      <c r="F589" s="62">
        <f t="shared" si="17"/>
        <v>98845.550844686222</v>
      </c>
    </row>
    <row r="590" spans="1:6" x14ac:dyDescent="0.25">
      <c r="A590" s="68">
        <v>139481451</v>
      </c>
      <c r="B590" s="61" t="s">
        <v>1208</v>
      </c>
      <c r="C590" s="64" t="s">
        <v>997</v>
      </c>
      <c r="D590" s="65">
        <v>227871</v>
      </c>
      <c r="E590" s="63">
        <f t="shared" si="16"/>
        <v>3.9807442878500511E-4</v>
      </c>
      <c r="F590" s="62">
        <f t="shared" si="17"/>
        <v>187662.75508672846</v>
      </c>
    </row>
    <row r="591" spans="1:6" x14ac:dyDescent="0.25">
      <c r="A591" s="68">
        <v>126510015</v>
      </c>
      <c r="B591" s="61" t="s">
        <v>1209</v>
      </c>
      <c r="C591" s="64" t="s">
        <v>1018</v>
      </c>
      <c r="D591" s="65">
        <v>530989</v>
      </c>
      <c r="E591" s="63">
        <f t="shared" si="16"/>
        <v>9.2760001433320205E-4</v>
      </c>
      <c r="F591" s="62">
        <f t="shared" si="17"/>
        <v>437295.04263704841</v>
      </c>
    </row>
    <row r="592" spans="1:6" x14ac:dyDescent="0.25">
      <c r="A592" s="68">
        <v>126512990</v>
      </c>
      <c r="B592" s="61" t="s">
        <v>1210</v>
      </c>
      <c r="C592" s="64" t="s">
        <v>1018</v>
      </c>
      <c r="D592" s="65">
        <v>419743</v>
      </c>
      <c r="E592" s="63">
        <f t="shared" si="16"/>
        <v>7.3326116513950615E-4</v>
      </c>
      <c r="F592" s="62">
        <f t="shared" si="17"/>
        <v>345678.59801540634</v>
      </c>
    </row>
    <row r="593" spans="1:6" x14ac:dyDescent="0.25">
      <c r="A593" s="68">
        <v>104510394</v>
      </c>
      <c r="B593" s="61" t="s">
        <v>1211</v>
      </c>
      <c r="C593" s="64" t="s">
        <v>1018</v>
      </c>
      <c r="D593" s="65">
        <v>626457</v>
      </c>
      <c r="E593" s="63">
        <f t="shared" si="16"/>
        <v>1.0943758197987806E-3</v>
      </c>
      <c r="F593" s="62">
        <f t="shared" si="17"/>
        <v>515917.5435372059</v>
      </c>
    </row>
    <row r="594" spans="1:6" x14ac:dyDescent="0.25">
      <c r="A594" s="68">
        <v>181519176</v>
      </c>
      <c r="B594" s="61" t="s">
        <v>1212</v>
      </c>
      <c r="C594" s="64" t="s">
        <v>1018</v>
      </c>
      <c r="D594" s="65">
        <v>321295</v>
      </c>
      <c r="E594" s="63">
        <f t="shared" si="16"/>
        <v>5.612795116380681E-4</v>
      </c>
      <c r="F594" s="62">
        <f t="shared" si="17"/>
        <v>264601.92343734141</v>
      </c>
    </row>
    <row r="595" spans="1:6" x14ac:dyDescent="0.25">
      <c r="A595" s="68">
        <v>126510010</v>
      </c>
      <c r="B595" s="61" t="s">
        <v>1213</v>
      </c>
      <c r="C595" s="64" t="s">
        <v>1018</v>
      </c>
      <c r="D595" s="65">
        <v>920208</v>
      </c>
      <c r="E595" s="63">
        <f t="shared" ref="E595:E658" si="18">D595/$D$686</f>
        <v>1.6075379226114424E-3</v>
      </c>
      <c r="F595" s="62">
        <f t="shared" ref="F595:F658" si="19">E595*$F$688</f>
        <v>757835.65496639861</v>
      </c>
    </row>
    <row r="596" spans="1:6" x14ac:dyDescent="0.25">
      <c r="A596" s="68">
        <v>185515523</v>
      </c>
      <c r="B596" s="61" t="s">
        <v>1214</v>
      </c>
      <c r="C596" s="64" t="s">
        <v>1018</v>
      </c>
      <c r="D596" s="65">
        <v>694984</v>
      </c>
      <c r="E596" s="63">
        <f t="shared" si="18"/>
        <v>1.2140876145482224E-3</v>
      </c>
      <c r="F596" s="62">
        <f t="shared" si="19"/>
        <v>572352.83200229472</v>
      </c>
    </row>
    <row r="597" spans="1:6" x14ac:dyDescent="0.25">
      <c r="A597" s="68">
        <v>126513190</v>
      </c>
      <c r="B597" s="61" t="s">
        <v>1215</v>
      </c>
      <c r="C597" s="64" t="s">
        <v>1018</v>
      </c>
      <c r="D597" s="65">
        <v>532768</v>
      </c>
      <c r="E597" s="63">
        <f t="shared" si="18"/>
        <v>9.307078007948778E-4</v>
      </c>
      <c r="F597" s="62">
        <f t="shared" si="19"/>
        <v>438760.13490986632</v>
      </c>
    </row>
    <row r="598" spans="1:6" x14ac:dyDescent="0.25">
      <c r="A598" s="68">
        <v>126513160</v>
      </c>
      <c r="B598" s="61" t="s">
        <v>1216</v>
      </c>
      <c r="C598" s="64" t="s">
        <v>1018</v>
      </c>
      <c r="D598" s="65">
        <v>784543</v>
      </c>
      <c r="E598" s="63">
        <f t="shared" si="18"/>
        <v>1.3705408173145081E-3</v>
      </c>
      <c r="F598" s="62">
        <f t="shared" si="19"/>
        <v>646108.98650555452</v>
      </c>
    </row>
    <row r="599" spans="1:6" x14ac:dyDescent="0.25">
      <c r="A599" s="68">
        <v>126512840</v>
      </c>
      <c r="B599" s="61" t="s">
        <v>1217</v>
      </c>
      <c r="C599" s="64" t="s">
        <v>1018</v>
      </c>
      <c r="D599" s="65">
        <v>1073177</v>
      </c>
      <c r="E599" s="63">
        <f t="shared" si="18"/>
        <v>1.874763885093783E-3</v>
      </c>
      <c r="F599" s="62">
        <f t="shared" si="19"/>
        <v>883813.00172338728</v>
      </c>
    </row>
    <row r="600" spans="1:6" x14ac:dyDescent="0.25">
      <c r="A600" s="68">
        <v>126516724</v>
      </c>
      <c r="B600" s="61" t="s">
        <v>1218</v>
      </c>
      <c r="C600" s="64" t="s">
        <v>1018</v>
      </c>
      <c r="D600" s="65">
        <v>272185</v>
      </c>
      <c r="E600" s="63">
        <f t="shared" si="18"/>
        <v>4.7548783477865378E-4</v>
      </c>
      <c r="F600" s="62">
        <f t="shared" si="19"/>
        <v>224157.47064471207</v>
      </c>
    </row>
    <row r="601" spans="1:6" x14ac:dyDescent="0.25">
      <c r="A601" s="68">
        <v>126510011</v>
      </c>
      <c r="B601" s="61" t="s">
        <v>1219</v>
      </c>
      <c r="C601" s="64" t="s">
        <v>1018</v>
      </c>
      <c r="D601" s="65">
        <v>602720</v>
      </c>
      <c r="E601" s="63">
        <f t="shared" si="18"/>
        <v>1.0529089691856282E-3</v>
      </c>
      <c r="F601" s="62">
        <f t="shared" si="19"/>
        <v>496368.97957999475</v>
      </c>
    </row>
    <row r="602" spans="1:6" x14ac:dyDescent="0.25">
      <c r="A602" s="68">
        <v>126513440</v>
      </c>
      <c r="B602" s="61" t="s">
        <v>1220</v>
      </c>
      <c r="C602" s="64" t="s">
        <v>1018</v>
      </c>
      <c r="D602" s="65">
        <v>1357855</v>
      </c>
      <c r="E602" s="63">
        <f t="shared" si="18"/>
        <v>2.372076102259011E-3</v>
      </c>
      <c r="F602" s="62">
        <f t="shared" si="19"/>
        <v>1118259.0602063872</v>
      </c>
    </row>
    <row r="603" spans="1:6" x14ac:dyDescent="0.25">
      <c r="A603" s="68">
        <v>126511563</v>
      </c>
      <c r="B603" s="61" t="s">
        <v>1221</v>
      </c>
      <c r="C603" s="64" t="s">
        <v>1018</v>
      </c>
      <c r="D603" s="65">
        <v>286709</v>
      </c>
      <c r="E603" s="63">
        <f t="shared" si="18"/>
        <v>5.0086022970241952E-4</v>
      </c>
      <c r="F603" s="62">
        <f t="shared" si="19"/>
        <v>236118.68490576174</v>
      </c>
    </row>
    <row r="604" spans="1:6" x14ac:dyDescent="0.25">
      <c r="A604" s="68">
        <v>126513100</v>
      </c>
      <c r="B604" s="61" t="s">
        <v>1222</v>
      </c>
      <c r="C604" s="64" t="s">
        <v>1018</v>
      </c>
      <c r="D604" s="65">
        <v>433505</v>
      </c>
      <c r="E604" s="63">
        <f t="shared" si="18"/>
        <v>7.5730240026349841E-4</v>
      </c>
      <c r="F604" s="62">
        <f t="shared" si="19"/>
        <v>357012.2685373401</v>
      </c>
    </row>
    <row r="605" spans="1:6" x14ac:dyDescent="0.25">
      <c r="A605" s="68">
        <v>100510000</v>
      </c>
      <c r="B605" s="61" t="s">
        <v>1223</v>
      </c>
      <c r="C605" s="64" t="s">
        <v>1018</v>
      </c>
      <c r="D605" s="65">
        <v>1633095</v>
      </c>
      <c r="E605" s="63">
        <f t="shared" si="18"/>
        <v>2.8529008047388561E-3</v>
      </c>
      <c r="F605" s="62">
        <f t="shared" si="19"/>
        <v>1344932.4706450615</v>
      </c>
    </row>
    <row r="606" spans="1:6" x14ac:dyDescent="0.25">
      <c r="A606" s="68">
        <v>126510021</v>
      </c>
      <c r="B606" s="61" t="s">
        <v>1224</v>
      </c>
      <c r="C606" s="64" t="s">
        <v>1018</v>
      </c>
      <c r="D606" s="65">
        <v>444319</v>
      </c>
      <c r="E606" s="63">
        <f t="shared" si="18"/>
        <v>7.7619368907550618E-4</v>
      </c>
      <c r="F606" s="62">
        <f t="shared" si="19"/>
        <v>365918.11892421631</v>
      </c>
    </row>
    <row r="607" spans="1:6" x14ac:dyDescent="0.25">
      <c r="A607" s="68">
        <v>147513703</v>
      </c>
      <c r="B607" s="61" t="s">
        <v>1225</v>
      </c>
      <c r="C607" s="64" t="s">
        <v>1018</v>
      </c>
      <c r="D607" s="65">
        <v>818840</v>
      </c>
      <c r="E607" s="63">
        <f t="shared" si="18"/>
        <v>1.4304552368064106E-3</v>
      </c>
      <c r="F607" s="62">
        <f t="shared" si="19"/>
        <v>674354.21960326994</v>
      </c>
    </row>
    <row r="608" spans="1:6" x14ac:dyDescent="0.25">
      <c r="A608" s="68">
        <v>126513450</v>
      </c>
      <c r="B608" s="61" t="s">
        <v>1226</v>
      </c>
      <c r="C608" s="64" t="s">
        <v>1018</v>
      </c>
      <c r="D608" s="65">
        <v>1045914</v>
      </c>
      <c r="E608" s="63">
        <f t="shared" si="18"/>
        <v>1.827137363281154E-3</v>
      </c>
      <c r="F608" s="62">
        <f t="shared" si="19"/>
        <v>861360.60676339024</v>
      </c>
    </row>
    <row r="609" spans="1:6" x14ac:dyDescent="0.25">
      <c r="A609" s="68">
        <v>126518547</v>
      </c>
      <c r="B609" s="61" t="s">
        <v>1227</v>
      </c>
      <c r="C609" s="64" t="s">
        <v>1018</v>
      </c>
      <c r="D609" s="65">
        <v>623881</v>
      </c>
      <c r="E609" s="63">
        <f t="shared" si="18"/>
        <v>1.0898757310268431E-3</v>
      </c>
      <c r="F609" s="62">
        <f t="shared" si="19"/>
        <v>513796.08333777986</v>
      </c>
    </row>
    <row r="610" spans="1:6" x14ac:dyDescent="0.25">
      <c r="A610" s="68">
        <v>126513270</v>
      </c>
      <c r="B610" s="61" t="s">
        <v>1228</v>
      </c>
      <c r="C610" s="64" t="s">
        <v>1018</v>
      </c>
      <c r="D610" s="65">
        <v>863855</v>
      </c>
      <c r="E610" s="63">
        <f t="shared" si="18"/>
        <v>1.5090932399386958E-3</v>
      </c>
      <c r="F610" s="62">
        <f t="shared" si="19"/>
        <v>711426.24245931162</v>
      </c>
    </row>
    <row r="611" spans="1:6" x14ac:dyDescent="0.25">
      <c r="A611" s="68">
        <v>126513380</v>
      </c>
      <c r="B611" s="61" t="s">
        <v>1229</v>
      </c>
      <c r="C611" s="64" t="s">
        <v>1018</v>
      </c>
      <c r="D611" s="65">
        <v>589244</v>
      </c>
      <c r="E611" s="63">
        <f t="shared" si="18"/>
        <v>1.0293673557187687E-3</v>
      </c>
      <c r="F611" s="62">
        <f t="shared" si="19"/>
        <v>485270.84384728293</v>
      </c>
    </row>
    <row r="612" spans="1:6" x14ac:dyDescent="0.25">
      <c r="A612" s="68">
        <v>126518004</v>
      </c>
      <c r="B612" s="61" t="s">
        <v>1230</v>
      </c>
      <c r="C612" s="64" t="s">
        <v>1018</v>
      </c>
      <c r="D612" s="65">
        <v>541306</v>
      </c>
      <c r="E612" s="63">
        <f t="shared" si="18"/>
        <v>9.4562307949627624E-4</v>
      </c>
      <c r="F612" s="62">
        <f t="shared" si="19"/>
        <v>445791.58956153539</v>
      </c>
    </row>
    <row r="613" spans="1:6" x14ac:dyDescent="0.25">
      <c r="A613" s="68">
        <v>126510005</v>
      </c>
      <c r="B613" s="61" t="s">
        <v>1231</v>
      </c>
      <c r="C613" s="64" t="s">
        <v>1018</v>
      </c>
      <c r="D613" s="65">
        <v>575713</v>
      </c>
      <c r="E613" s="63">
        <f t="shared" si="18"/>
        <v>1.0057296611639991E-3</v>
      </c>
      <c r="F613" s="62">
        <f t="shared" si="19"/>
        <v>474127.4129627978</v>
      </c>
    </row>
    <row r="614" spans="1:6" x14ac:dyDescent="0.25">
      <c r="A614" s="68">
        <v>126512850</v>
      </c>
      <c r="B614" s="61" t="s">
        <v>1232</v>
      </c>
      <c r="C614" s="64" t="s">
        <v>1018</v>
      </c>
      <c r="D614" s="65">
        <v>434177</v>
      </c>
      <c r="E614" s="63">
        <f t="shared" si="18"/>
        <v>7.5847633646487333E-4</v>
      </c>
      <c r="F614" s="62">
        <f t="shared" si="19"/>
        <v>357565.6929371903</v>
      </c>
    </row>
    <row r="615" spans="1:6" x14ac:dyDescent="0.25">
      <c r="A615" s="68">
        <v>126512980</v>
      </c>
      <c r="B615" s="61" t="s">
        <v>1233</v>
      </c>
      <c r="C615" s="64" t="s">
        <v>1018</v>
      </c>
      <c r="D615" s="65">
        <v>531832</v>
      </c>
      <c r="E615" s="63">
        <f t="shared" si="18"/>
        <v>9.2907267537153406E-4</v>
      </c>
      <c r="F615" s="62">
        <f t="shared" si="19"/>
        <v>437989.29378150345</v>
      </c>
    </row>
    <row r="616" spans="1:6" x14ac:dyDescent="0.25">
      <c r="A616" s="68">
        <v>126513510</v>
      </c>
      <c r="B616" s="61" t="s">
        <v>1234</v>
      </c>
      <c r="C616" s="64" t="s">
        <v>1018</v>
      </c>
      <c r="D616" s="65">
        <v>708745</v>
      </c>
      <c r="E616" s="63">
        <f t="shared" si="18"/>
        <v>1.2381271027433435E-3</v>
      </c>
      <c r="F616" s="62">
        <f t="shared" si="19"/>
        <v>583685.67897601426</v>
      </c>
    </row>
    <row r="617" spans="1:6" x14ac:dyDescent="0.25">
      <c r="A617" s="68">
        <v>126512039</v>
      </c>
      <c r="B617" s="61" t="s">
        <v>1235</v>
      </c>
      <c r="C617" s="64" t="s">
        <v>1018</v>
      </c>
      <c r="D617" s="65">
        <v>451854</v>
      </c>
      <c r="E617" s="63">
        <f t="shared" si="18"/>
        <v>7.8935679811919764E-4</v>
      </c>
      <c r="F617" s="62">
        <f t="shared" si="19"/>
        <v>372123.55471718032</v>
      </c>
    </row>
    <row r="618" spans="1:6" x14ac:dyDescent="0.25">
      <c r="A618" s="68">
        <v>126513070</v>
      </c>
      <c r="B618" s="61" t="s">
        <v>1236</v>
      </c>
      <c r="C618" s="64" t="s">
        <v>1018</v>
      </c>
      <c r="D618" s="65">
        <v>211019</v>
      </c>
      <c r="E618" s="63">
        <f t="shared" si="18"/>
        <v>3.6863518344933311E-4</v>
      </c>
      <c r="F618" s="62">
        <f t="shared" si="19"/>
        <v>173784.32058334033</v>
      </c>
    </row>
    <row r="619" spans="1:6" x14ac:dyDescent="0.25">
      <c r="A619" s="68">
        <v>133513315</v>
      </c>
      <c r="B619" s="61" t="s">
        <v>1237</v>
      </c>
      <c r="C619" s="64" t="s">
        <v>1018</v>
      </c>
      <c r="D619" s="65">
        <v>815034</v>
      </c>
      <c r="E619" s="63">
        <f t="shared" si="18"/>
        <v>1.4238064255230277E-3</v>
      </c>
      <c r="F619" s="62">
        <f t="shared" si="19"/>
        <v>671219.79510054656</v>
      </c>
    </row>
    <row r="620" spans="1:6" x14ac:dyDescent="0.25">
      <c r="A620" s="68">
        <v>182514568</v>
      </c>
      <c r="B620" s="61" t="s">
        <v>1238</v>
      </c>
      <c r="C620" s="64" t="s">
        <v>1018</v>
      </c>
      <c r="D620" s="65">
        <v>591768</v>
      </c>
      <c r="E620" s="63">
        <f t="shared" si="18"/>
        <v>1.0337766041894094E-3</v>
      </c>
      <c r="F620" s="62">
        <f t="shared" si="19"/>
        <v>487349.47953957773</v>
      </c>
    </row>
    <row r="621" spans="1:6" x14ac:dyDescent="0.25">
      <c r="A621" s="68">
        <v>126514864</v>
      </c>
      <c r="B621" s="61" t="s">
        <v>1239</v>
      </c>
      <c r="C621" s="64" t="s">
        <v>1018</v>
      </c>
      <c r="D621" s="65">
        <v>449560</v>
      </c>
      <c r="E621" s="63">
        <f t="shared" si="18"/>
        <v>7.8534934328890866E-4</v>
      </c>
      <c r="F621" s="62">
        <f t="shared" si="19"/>
        <v>370234.33511412004</v>
      </c>
    </row>
    <row r="622" spans="1:6" x14ac:dyDescent="0.25">
      <c r="A622" s="68">
        <v>126514059</v>
      </c>
      <c r="B622" s="61" t="s">
        <v>1240</v>
      </c>
      <c r="C622" s="64" t="s">
        <v>1018</v>
      </c>
      <c r="D622" s="65">
        <v>272776</v>
      </c>
      <c r="E622" s="63">
        <f t="shared" si="18"/>
        <v>4.7652026974147018E-4</v>
      </c>
      <c r="F622" s="62">
        <f t="shared" si="19"/>
        <v>224644.18763922324</v>
      </c>
    </row>
    <row r="623" spans="1:6" x14ac:dyDescent="0.25">
      <c r="A623" s="68">
        <v>126510013</v>
      </c>
      <c r="B623" s="61" t="s">
        <v>1241</v>
      </c>
      <c r="C623" s="64" t="s">
        <v>1018</v>
      </c>
      <c r="D623" s="65">
        <v>740857</v>
      </c>
      <c r="E623" s="63">
        <f t="shared" si="18"/>
        <v>1.2942244826519061E-3</v>
      </c>
      <c r="F623" s="62">
        <f t="shared" si="19"/>
        <v>610131.45922600233</v>
      </c>
    </row>
    <row r="624" spans="1:6" x14ac:dyDescent="0.25">
      <c r="A624" s="68">
        <v>126515492</v>
      </c>
      <c r="B624" s="61" t="s">
        <v>1242</v>
      </c>
      <c r="C624" s="64" t="s">
        <v>1018</v>
      </c>
      <c r="D624" s="65">
        <v>340984</v>
      </c>
      <c r="E624" s="63">
        <f t="shared" si="18"/>
        <v>5.9567479418103303E-4</v>
      </c>
      <c r="F624" s="62">
        <f t="shared" si="19"/>
        <v>280816.76422402594</v>
      </c>
    </row>
    <row r="625" spans="1:6" x14ac:dyDescent="0.25">
      <c r="A625" s="68">
        <v>172510793</v>
      </c>
      <c r="B625" s="61" t="s">
        <v>1243</v>
      </c>
      <c r="C625" s="64" t="s">
        <v>1018</v>
      </c>
      <c r="D625" s="65">
        <v>309646</v>
      </c>
      <c r="E625" s="63">
        <f t="shared" si="18"/>
        <v>5.4092953721869693E-4</v>
      </c>
      <c r="F625" s="62">
        <f t="shared" si="19"/>
        <v>255008.4102917226</v>
      </c>
    </row>
    <row r="626" spans="1:6" x14ac:dyDescent="0.25">
      <c r="A626" s="68">
        <v>126513110</v>
      </c>
      <c r="B626" s="61" t="s">
        <v>1244</v>
      </c>
      <c r="C626" s="64" t="s">
        <v>1018</v>
      </c>
      <c r="D626" s="65">
        <v>480013</v>
      </c>
      <c r="E626" s="63">
        <f t="shared" si="18"/>
        <v>8.3854856820032668E-4</v>
      </c>
      <c r="F626" s="62">
        <f t="shared" si="19"/>
        <v>395313.84887697769</v>
      </c>
    </row>
    <row r="627" spans="1:6" x14ac:dyDescent="0.25">
      <c r="A627" s="68">
        <v>126519476</v>
      </c>
      <c r="B627" s="61" t="s">
        <v>1245</v>
      </c>
      <c r="C627" s="64" t="s">
        <v>1018</v>
      </c>
      <c r="D627" s="65">
        <v>642228</v>
      </c>
      <c r="E627" s="63">
        <f t="shared" si="18"/>
        <v>1.1219266350248002E-3</v>
      </c>
      <c r="F627" s="62">
        <f t="shared" si="19"/>
        <v>528905.72242119198</v>
      </c>
    </row>
    <row r="628" spans="1:6" x14ac:dyDescent="0.25">
      <c r="A628" s="68">
        <v>126513480</v>
      </c>
      <c r="B628" s="61" t="s">
        <v>1246</v>
      </c>
      <c r="C628" s="64" t="s">
        <v>1018</v>
      </c>
      <c r="D628" s="65">
        <v>1045914</v>
      </c>
      <c r="E628" s="63">
        <f t="shared" si="18"/>
        <v>1.827137363281154E-3</v>
      </c>
      <c r="F628" s="62">
        <f t="shared" si="19"/>
        <v>861360.60676339024</v>
      </c>
    </row>
    <row r="629" spans="1:6" x14ac:dyDescent="0.25">
      <c r="A629" s="68">
        <v>126510014</v>
      </c>
      <c r="B629" s="61" t="s">
        <v>1247</v>
      </c>
      <c r="C629" s="64" t="s">
        <v>1018</v>
      </c>
      <c r="D629" s="65">
        <v>706451</v>
      </c>
      <c r="E629" s="63">
        <f t="shared" si="18"/>
        <v>1.2341196479130545E-3</v>
      </c>
      <c r="F629" s="62">
        <f t="shared" si="19"/>
        <v>581796.45937295398</v>
      </c>
    </row>
    <row r="630" spans="1:6" x14ac:dyDescent="0.25">
      <c r="A630" s="68">
        <v>126513150</v>
      </c>
      <c r="B630" s="61" t="s">
        <v>1248</v>
      </c>
      <c r="C630" s="64" t="s">
        <v>1018</v>
      </c>
      <c r="D630" s="65">
        <v>1151743</v>
      </c>
      <c r="E630" s="63">
        <f t="shared" si="18"/>
        <v>2.0120130987801351E-3</v>
      </c>
      <c r="F630" s="62">
        <f t="shared" si="19"/>
        <v>948515.89070945361</v>
      </c>
    </row>
    <row r="631" spans="1:6" x14ac:dyDescent="0.25">
      <c r="A631" s="68">
        <v>126513117</v>
      </c>
      <c r="B631" s="61" t="s">
        <v>1249</v>
      </c>
      <c r="C631" s="64" t="s">
        <v>1018</v>
      </c>
      <c r="D631" s="65">
        <v>846449</v>
      </c>
      <c r="E631" s="63">
        <f t="shared" si="18"/>
        <v>1.4786861960084381E-3</v>
      </c>
      <c r="F631" s="62">
        <f t="shared" si="19"/>
        <v>697091.56224533275</v>
      </c>
    </row>
    <row r="632" spans="1:6" x14ac:dyDescent="0.25">
      <c r="A632" s="68">
        <v>126511624</v>
      </c>
      <c r="B632" s="61" t="s">
        <v>1250</v>
      </c>
      <c r="C632" s="64" t="s">
        <v>1018</v>
      </c>
      <c r="D632" s="65">
        <v>798141</v>
      </c>
      <c r="E632" s="63">
        <f t="shared" si="18"/>
        <v>1.3942955561036408E-3</v>
      </c>
      <c r="F632" s="62">
        <f t="shared" si="19"/>
        <v>657307.5951203818</v>
      </c>
    </row>
    <row r="633" spans="1:6" x14ac:dyDescent="0.25">
      <c r="A633" s="68">
        <v>126510002</v>
      </c>
      <c r="B633" s="61" t="s">
        <v>1251</v>
      </c>
      <c r="C633" s="64" t="s">
        <v>1018</v>
      </c>
      <c r="D633" s="65">
        <v>502314</v>
      </c>
      <c r="E633" s="63">
        <f t="shared" si="18"/>
        <v>8.7750682895458858E-4</v>
      </c>
      <c r="F633" s="62">
        <f t="shared" si="19"/>
        <v>413679.79759879457</v>
      </c>
    </row>
    <row r="634" spans="1:6" x14ac:dyDescent="0.25">
      <c r="A634" s="68">
        <v>126519644</v>
      </c>
      <c r="B634" s="61" t="s">
        <v>1252</v>
      </c>
      <c r="C634" s="64" t="s">
        <v>1018</v>
      </c>
      <c r="D634" s="65">
        <v>642228</v>
      </c>
      <c r="E634" s="63">
        <f t="shared" si="18"/>
        <v>1.1219266350248002E-3</v>
      </c>
      <c r="F634" s="62">
        <f t="shared" si="19"/>
        <v>528905.72242119198</v>
      </c>
    </row>
    <row r="635" spans="1:6" x14ac:dyDescent="0.25">
      <c r="A635" s="68">
        <v>126511748</v>
      </c>
      <c r="B635" s="61" t="s">
        <v>1253</v>
      </c>
      <c r="C635" s="64" t="s">
        <v>1018</v>
      </c>
      <c r="D635" s="65">
        <v>504608</v>
      </c>
      <c r="E635" s="63">
        <f t="shared" si="18"/>
        <v>8.8151428378487767E-4</v>
      </c>
      <c r="F635" s="62">
        <f t="shared" si="19"/>
        <v>415569.01720185485</v>
      </c>
    </row>
    <row r="636" spans="1:6" x14ac:dyDescent="0.25">
      <c r="A636" s="68">
        <v>126518795</v>
      </c>
      <c r="B636" s="61" t="s">
        <v>1254</v>
      </c>
      <c r="C636" s="64" t="s">
        <v>1018</v>
      </c>
      <c r="D636" s="65">
        <v>520664</v>
      </c>
      <c r="E636" s="63">
        <f t="shared" si="18"/>
        <v>9.0956297373915901E-4</v>
      </c>
      <c r="F636" s="62">
        <f t="shared" si="19"/>
        <v>428791.90732684889</v>
      </c>
    </row>
    <row r="637" spans="1:6" x14ac:dyDescent="0.25">
      <c r="A637" s="68">
        <v>126513734</v>
      </c>
      <c r="B637" s="61" t="s">
        <v>1255</v>
      </c>
      <c r="C637" s="64" t="s">
        <v>1018</v>
      </c>
      <c r="D637" s="65">
        <v>1268304</v>
      </c>
      <c r="E637" s="63">
        <f t="shared" si="18"/>
        <v>2.2156368749236943E-3</v>
      </c>
      <c r="F637" s="62">
        <f t="shared" si="19"/>
        <v>1044509.49408884</v>
      </c>
    </row>
    <row r="638" spans="1:6" x14ac:dyDescent="0.25">
      <c r="A638" s="68">
        <v>126513290</v>
      </c>
      <c r="B638" s="61" t="s">
        <v>1256</v>
      </c>
      <c r="C638" s="64" t="s">
        <v>1018</v>
      </c>
      <c r="D638" s="65">
        <v>1050209</v>
      </c>
      <c r="E638" s="63">
        <f t="shared" si="18"/>
        <v>1.8346404227825015E-3</v>
      </c>
      <c r="F638" s="62">
        <f t="shared" si="19"/>
        <v>864897.74634279043</v>
      </c>
    </row>
    <row r="639" spans="1:6" x14ac:dyDescent="0.25">
      <c r="A639" s="68">
        <v>126516457</v>
      </c>
      <c r="B639" s="61" t="s">
        <v>1257</v>
      </c>
      <c r="C639" s="64" t="s">
        <v>1018</v>
      </c>
      <c r="D639" s="65">
        <v>720213</v>
      </c>
      <c r="E639" s="63">
        <f t="shared" si="18"/>
        <v>1.2581608830370468E-3</v>
      </c>
      <c r="F639" s="62">
        <f t="shared" si="19"/>
        <v>593130.1298948878</v>
      </c>
    </row>
    <row r="640" spans="1:6" x14ac:dyDescent="0.25">
      <c r="A640" s="68">
        <v>126519433</v>
      </c>
      <c r="B640" s="61" t="s">
        <v>1258</v>
      </c>
      <c r="C640" s="64" t="s">
        <v>1018</v>
      </c>
      <c r="D640" s="65">
        <v>477084</v>
      </c>
      <c r="E640" s="63">
        <f t="shared" si="18"/>
        <v>8.3343181353689316E-4</v>
      </c>
      <c r="F640" s="62">
        <f t="shared" si="19"/>
        <v>392901.67615798744</v>
      </c>
    </row>
    <row r="641" spans="1:6" x14ac:dyDescent="0.25">
      <c r="A641" s="68">
        <v>151514721</v>
      </c>
      <c r="B641" s="61" t="s">
        <v>1259</v>
      </c>
      <c r="C641" s="64" t="s">
        <v>1018</v>
      </c>
      <c r="D641" s="65">
        <v>779849</v>
      </c>
      <c r="E641" s="63">
        <f t="shared" si="18"/>
        <v>1.362340733193594E-3</v>
      </c>
      <c r="F641" s="62">
        <f t="shared" si="19"/>
        <v>642243.25118874316</v>
      </c>
    </row>
    <row r="642" spans="1:6" x14ac:dyDescent="0.25">
      <c r="A642" s="68">
        <v>126510022</v>
      </c>
      <c r="B642" s="61" t="s">
        <v>1260</v>
      </c>
      <c r="C642" s="64" t="s">
        <v>1018</v>
      </c>
      <c r="D642" s="65">
        <v>656674</v>
      </c>
      <c r="E642" s="63">
        <f t="shared" si="18"/>
        <v>1.1471627694966207E-3</v>
      </c>
      <c r="F642" s="62">
        <f t="shared" si="19"/>
        <v>540802.69992154476</v>
      </c>
    </row>
    <row r="643" spans="1:6" x14ac:dyDescent="0.25">
      <c r="A643" s="68">
        <v>126517286</v>
      </c>
      <c r="B643" s="61" t="s">
        <v>1261</v>
      </c>
      <c r="C643" s="64" t="s">
        <v>1018</v>
      </c>
      <c r="D643" s="65">
        <v>688102</v>
      </c>
      <c r="E643" s="63">
        <f t="shared" si="18"/>
        <v>1.2020652500573552E-3</v>
      </c>
      <c r="F643" s="62">
        <f t="shared" si="19"/>
        <v>566685.17319311376</v>
      </c>
    </row>
    <row r="644" spans="1:6" x14ac:dyDescent="0.25">
      <c r="A644" s="68">
        <v>126510023</v>
      </c>
      <c r="B644" s="61" t="s">
        <v>1262</v>
      </c>
      <c r="C644" s="64" t="s">
        <v>1018</v>
      </c>
      <c r="D644" s="65">
        <v>1146837</v>
      </c>
      <c r="E644" s="63">
        <f t="shared" si="18"/>
        <v>2.0034426657385492E-3</v>
      </c>
      <c r="F644" s="62">
        <f t="shared" si="19"/>
        <v>944475.56317126099</v>
      </c>
    </row>
    <row r="645" spans="1:6" x14ac:dyDescent="0.25">
      <c r="A645" s="68">
        <v>126518118</v>
      </c>
      <c r="B645" s="61" t="s">
        <v>1263</v>
      </c>
      <c r="C645" s="64" t="s">
        <v>1018</v>
      </c>
      <c r="D645" s="65">
        <v>449560</v>
      </c>
      <c r="E645" s="63">
        <f t="shared" si="18"/>
        <v>7.8534934328890866E-4</v>
      </c>
      <c r="F645" s="62">
        <f t="shared" si="19"/>
        <v>370234.33511412004</v>
      </c>
    </row>
    <row r="646" spans="1:6" x14ac:dyDescent="0.25">
      <c r="A646" s="68">
        <v>126517643</v>
      </c>
      <c r="B646" s="61" t="s">
        <v>1264</v>
      </c>
      <c r="C646" s="64" t="s">
        <v>1018</v>
      </c>
      <c r="D646" s="65">
        <v>299155</v>
      </c>
      <c r="E646" s="63">
        <f t="shared" si="18"/>
        <v>5.2260250643205238E-4</v>
      </c>
      <c r="F646" s="62">
        <f t="shared" si="19"/>
        <v>246368.56597798865</v>
      </c>
    </row>
    <row r="647" spans="1:6" x14ac:dyDescent="0.25">
      <c r="A647" s="68">
        <v>126513230</v>
      </c>
      <c r="B647" s="61" t="s">
        <v>1265</v>
      </c>
      <c r="C647" s="64" t="s">
        <v>1018</v>
      </c>
      <c r="D647" s="65">
        <v>871596</v>
      </c>
      <c r="E647" s="63">
        <f t="shared" si="18"/>
        <v>1.5226162163298326E-3</v>
      </c>
      <c r="F647" s="62">
        <f t="shared" si="19"/>
        <v>717801.32918437256</v>
      </c>
    </row>
    <row r="648" spans="1:6" x14ac:dyDescent="0.25">
      <c r="A648" s="68">
        <v>126519392</v>
      </c>
      <c r="B648" s="61" t="s">
        <v>1266</v>
      </c>
      <c r="C648" s="64" t="s">
        <v>1018</v>
      </c>
      <c r="D648" s="65">
        <v>687353</v>
      </c>
      <c r="E648" s="63">
        <f t="shared" si="18"/>
        <v>1.2007568003329059E-3</v>
      </c>
      <c r="F648" s="62">
        <f t="shared" si="19"/>
        <v>566068.33558078064</v>
      </c>
    </row>
    <row r="649" spans="1:6" x14ac:dyDescent="0.25">
      <c r="A649" s="68">
        <v>126513000</v>
      </c>
      <c r="B649" s="61" t="s">
        <v>1267</v>
      </c>
      <c r="C649" s="64" t="s">
        <v>1018</v>
      </c>
      <c r="D649" s="65">
        <v>233955</v>
      </c>
      <c r="E649" s="63">
        <f t="shared" si="18"/>
        <v>4.0870274403673949E-4</v>
      </c>
      <c r="F649" s="62">
        <f t="shared" si="19"/>
        <v>192673.22242108715</v>
      </c>
    </row>
    <row r="650" spans="1:6" x14ac:dyDescent="0.25">
      <c r="A650" s="68">
        <v>126513420</v>
      </c>
      <c r="B650" s="61" t="s">
        <v>1268</v>
      </c>
      <c r="C650" s="64" t="s">
        <v>1018</v>
      </c>
      <c r="D650" s="65">
        <v>1260734</v>
      </c>
      <c r="E650" s="63">
        <f t="shared" si="18"/>
        <v>2.2024126233695144E-3</v>
      </c>
      <c r="F650" s="62">
        <f t="shared" si="19"/>
        <v>1038275.2341083837</v>
      </c>
    </row>
    <row r="651" spans="1:6" x14ac:dyDescent="0.25">
      <c r="A651" s="68">
        <v>126510019</v>
      </c>
      <c r="B651" s="61" t="s">
        <v>1269</v>
      </c>
      <c r="C651" s="64" t="s">
        <v>1018</v>
      </c>
      <c r="D651" s="65">
        <v>687100</v>
      </c>
      <c r="E651" s="63">
        <f t="shared" si="18"/>
        <v>1.2003148273285191E-3</v>
      </c>
      <c r="F651" s="62">
        <f t="shared" si="19"/>
        <v>565859.97788262262</v>
      </c>
    </row>
    <row r="652" spans="1:6" x14ac:dyDescent="0.25">
      <c r="A652" s="68">
        <v>126513452</v>
      </c>
      <c r="B652" s="61" t="s">
        <v>1270</v>
      </c>
      <c r="C652" s="64" t="s">
        <v>1018</v>
      </c>
      <c r="D652" s="65">
        <v>1671204</v>
      </c>
      <c r="E652" s="63">
        <f t="shared" si="18"/>
        <v>2.9194745170873682E-3</v>
      </c>
      <c r="F652" s="62">
        <f t="shared" si="19"/>
        <v>1376317.0695347846</v>
      </c>
    </row>
    <row r="653" spans="1:6" x14ac:dyDescent="0.25">
      <c r="A653" s="68">
        <v>173515368</v>
      </c>
      <c r="B653" s="61" t="s">
        <v>1271</v>
      </c>
      <c r="C653" s="64" t="s">
        <v>1018</v>
      </c>
      <c r="D653" s="65">
        <v>649288</v>
      </c>
      <c r="E653" s="63">
        <f t="shared" si="18"/>
        <v>1.1342599528547221E-3</v>
      </c>
      <c r="F653" s="62">
        <f t="shared" si="19"/>
        <v>534719.9728124761</v>
      </c>
    </row>
    <row r="654" spans="1:6" x14ac:dyDescent="0.25">
      <c r="A654" s="68">
        <v>126510004</v>
      </c>
      <c r="B654" s="61" t="s">
        <v>1272</v>
      </c>
      <c r="C654" s="64" t="s">
        <v>1018</v>
      </c>
      <c r="D654" s="65">
        <v>469420</v>
      </c>
      <c r="E654" s="63">
        <f t="shared" si="18"/>
        <v>8.2004335066883057E-4</v>
      </c>
      <c r="F654" s="62">
        <f t="shared" si="19"/>
        <v>386590.00264540932</v>
      </c>
    </row>
    <row r="655" spans="1:6" x14ac:dyDescent="0.25">
      <c r="A655" s="68">
        <v>126513280</v>
      </c>
      <c r="B655" s="61" t="s">
        <v>1273</v>
      </c>
      <c r="C655" s="64" t="s">
        <v>1018</v>
      </c>
      <c r="D655" s="65">
        <v>966971</v>
      </c>
      <c r="E655" s="63">
        <f t="shared" si="18"/>
        <v>1.6892295574103995E-3</v>
      </c>
      <c r="F655" s="62">
        <f t="shared" si="19"/>
        <v>796347.24010062218</v>
      </c>
    </row>
    <row r="656" spans="1:6" x14ac:dyDescent="0.25">
      <c r="A656" s="68">
        <v>126510009</v>
      </c>
      <c r="B656" s="61" t="s">
        <v>1274</v>
      </c>
      <c r="C656" s="64" t="s">
        <v>1018</v>
      </c>
      <c r="D656" s="65">
        <v>527774</v>
      </c>
      <c r="E656" s="63">
        <f t="shared" si="18"/>
        <v>9.2198363801263559E-4</v>
      </c>
      <c r="F656" s="62">
        <f t="shared" si="19"/>
        <v>434647.33512883616</v>
      </c>
    </row>
    <row r="657" spans="1:6" x14ac:dyDescent="0.25">
      <c r="A657" s="68">
        <v>126510929</v>
      </c>
      <c r="B657" s="61" t="s">
        <v>1275</v>
      </c>
      <c r="C657" s="64" t="s">
        <v>1018</v>
      </c>
      <c r="D657" s="65">
        <v>141514</v>
      </c>
      <c r="E657" s="63">
        <f t="shared" si="18"/>
        <v>2.4721489226396166E-4</v>
      </c>
      <c r="F657" s="62">
        <f t="shared" si="19"/>
        <v>116543.60196489807</v>
      </c>
    </row>
    <row r="658" spans="1:6" x14ac:dyDescent="0.25">
      <c r="A658" s="68">
        <v>126510016</v>
      </c>
      <c r="B658" s="61" t="s">
        <v>1276</v>
      </c>
      <c r="C658" s="64" t="s">
        <v>1018</v>
      </c>
      <c r="D658" s="65">
        <v>153501</v>
      </c>
      <c r="E658" s="63">
        <f t="shared" si="18"/>
        <v>2.6815532864176252E-4</v>
      </c>
      <c r="F658" s="62">
        <f t="shared" si="19"/>
        <v>126415.47440687013</v>
      </c>
    </row>
    <row r="659" spans="1:6" x14ac:dyDescent="0.25">
      <c r="A659" s="68">
        <v>126513400</v>
      </c>
      <c r="B659" s="61" t="s">
        <v>1277</v>
      </c>
      <c r="C659" s="64" t="s">
        <v>1018</v>
      </c>
      <c r="D659" s="65">
        <v>2117061</v>
      </c>
      <c r="E659" s="63">
        <f t="shared" ref="E659:E684" si="20">D659/$D$686</f>
        <v>3.6983549827666164E-3</v>
      </c>
      <c r="F659" s="62">
        <f t="shared" ref="F659:F684" si="21">E659*$F$688</f>
        <v>1743501.8056122297</v>
      </c>
    </row>
    <row r="660" spans="1:6" x14ac:dyDescent="0.25">
      <c r="A660" s="68">
        <v>126512960</v>
      </c>
      <c r="B660" s="61" t="s">
        <v>1278</v>
      </c>
      <c r="C660" s="64" t="s">
        <v>1018</v>
      </c>
      <c r="D660" s="65">
        <v>543657</v>
      </c>
      <c r="E660" s="63">
        <f t="shared" si="20"/>
        <v>9.4973010927221766E-4</v>
      </c>
      <c r="F660" s="62">
        <f t="shared" si="21"/>
        <v>447727.75141279725</v>
      </c>
    </row>
    <row r="661" spans="1:6" x14ac:dyDescent="0.25">
      <c r="A661" s="68">
        <v>126510008</v>
      </c>
      <c r="B661" s="61" t="s">
        <v>1279</v>
      </c>
      <c r="C661" s="64" t="s">
        <v>1018</v>
      </c>
      <c r="D661" s="65">
        <v>409708</v>
      </c>
      <c r="E661" s="63">
        <f t="shared" si="20"/>
        <v>7.1573073391808031E-4</v>
      </c>
      <c r="F661" s="62">
        <f t="shared" si="21"/>
        <v>337414.29168728512</v>
      </c>
    </row>
    <row r="662" spans="1:6" x14ac:dyDescent="0.25">
      <c r="A662" s="68">
        <v>126510001</v>
      </c>
      <c r="B662" s="61" t="s">
        <v>1280</v>
      </c>
      <c r="C662" s="64" t="s">
        <v>1018</v>
      </c>
      <c r="D662" s="65">
        <v>610117</v>
      </c>
      <c r="E662" s="63">
        <f t="shared" si="20"/>
        <v>1.0658310020451086E-3</v>
      </c>
      <c r="F662" s="62">
        <f t="shared" si="21"/>
        <v>502460.76571941801</v>
      </c>
    </row>
    <row r="663" spans="1:6" x14ac:dyDescent="0.25">
      <c r="A663" s="68">
        <v>114514135</v>
      </c>
      <c r="B663" s="61" t="s">
        <v>1281</v>
      </c>
      <c r="C663" s="64" t="s">
        <v>1018</v>
      </c>
      <c r="D663" s="65">
        <v>561950</v>
      </c>
      <c r="E663" s="63">
        <f t="shared" si="20"/>
        <v>9.8168667911113566E-4</v>
      </c>
      <c r="F663" s="62">
        <f t="shared" si="21"/>
        <v>462792.91889264999</v>
      </c>
    </row>
    <row r="664" spans="1:6" x14ac:dyDescent="0.25">
      <c r="A664" s="68">
        <v>108515107</v>
      </c>
      <c r="B664" s="61" t="s">
        <v>1282</v>
      </c>
      <c r="C664" s="64" t="s">
        <v>1018</v>
      </c>
      <c r="D664" s="65">
        <v>570935</v>
      </c>
      <c r="E664" s="63">
        <f t="shared" si="20"/>
        <v>9.973828350179131E-4</v>
      </c>
      <c r="F664" s="62">
        <f t="shared" si="21"/>
        <v>470192.49959600519</v>
      </c>
    </row>
    <row r="665" spans="1:6" x14ac:dyDescent="0.25">
      <c r="A665" s="68">
        <v>192518422</v>
      </c>
      <c r="B665" s="61" t="s">
        <v>1283</v>
      </c>
      <c r="C665" s="64" t="s">
        <v>1018</v>
      </c>
      <c r="D665" s="65">
        <v>944993</v>
      </c>
      <c r="E665" s="63">
        <f t="shared" si="20"/>
        <v>1.6508355546815011E-3</v>
      </c>
      <c r="F665" s="62">
        <f t="shared" si="21"/>
        <v>778247.2974519477</v>
      </c>
    </row>
    <row r="666" spans="1:6" x14ac:dyDescent="0.25">
      <c r="A666" s="68">
        <v>126511530</v>
      </c>
      <c r="B666" s="61" t="s">
        <v>1284</v>
      </c>
      <c r="C666" s="64" t="s">
        <v>1018</v>
      </c>
      <c r="D666" s="65">
        <v>417449</v>
      </c>
      <c r="E666" s="63">
        <f t="shared" si="20"/>
        <v>7.2925371030921706E-4</v>
      </c>
      <c r="F666" s="62">
        <f t="shared" si="21"/>
        <v>343789.37841234606</v>
      </c>
    </row>
    <row r="667" spans="1:6" x14ac:dyDescent="0.25">
      <c r="A667" s="68">
        <v>126515691</v>
      </c>
      <c r="B667" s="61" t="s">
        <v>1285</v>
      </c>
      <c r="C667" s="64" t="s">
        <v>1018</v>
      </c>
      <c r="D667" s="65">
        <v>889945</v>
      </c>
      <c r="E667" s="63">
        <f t="shared" si="20"/>
        <v>1.554670614185532E-3</v>
      </c>
      <c r="F667" s="62">
        <f t="shared" si="21"/>
        <v>732912.61536421289</v>
      </c>
    </row>
    <row r="668" spans="1:6" x14ac:dyDescent="0.25">
      <c r="A668" s="68">
        <v>126512674</v>
      </c>
      <c r="B668" s="61" t="s">
        <v>1286</v>
      </c>
      <c r="C668" s="64" t="s">
        <v>1018</v>
      </c>
      <c r="D668" s="65">
        <v>520368</v>
      </c>
      <c r="E668" s="63">
        <f t="shared" si="20"/>
        <v>9.0904588279331526E-4</v>
      </c>
      <c r="F668" s="62">
        <f t="shared" si="21"/>
        <v>428548.13705548627</v>
      </c>
    </row>
    <row r="669" spans="1:6" x14ac:dyDescent="0.25">
      <c r="A669" s="68">
        <v>126519434</v>
      </c>
      <c r="B669" s="61" t="s">
        <v>1287</v>
      </c>
      <c r="C669" s="64" t="s">
        <v>1018</v>
      </c>
      <c r="D669" s="65">
        <v>513049</v>
      </c>
      <c r="E669" s="63">
        <f t="shared" si="20"/>
        <v>8.9626011038578001E-4</v>
      </c>
      <c r="F669" s="62">
        <f t="shared" si="21"/>
        <v>422520.58767675987</v>
      </c>
    </row>
    <row r="670" spans="1:6" x14ac:dyDescent="0.25">
      <c r="A670" s="68">
        <v>168513758</v>
      </c>
      <c r="B670" s="61" t="s">
        <v>1288</v>
      </c>
      <c r="C670" s="64" t="s">
        <v>1018</v>
      </c>
      <c r="D670" s="65">
        <v>458735</v>
      </c>
      <c r="E670" s="63">
        <f t="shared" si="20"/>
        <v>8.0137741568119382E-4</v>
      </c>
      <c r="F670" s="62">
        <f t="shared" si="21"/>
        <v>377790.38997814717</v>
      </c>
    </row>
    <row r="671" spans="1:6" x14ac:dyDescent="0.25">
      <c r="A671" s="68">
        <v>126517442</v>
      </c>
      <c r="B671" s="61" t="s">
        <v>1289</v>
      </c>
      <c r="C671" s="64" t="s">
        <v>1018</v>
      </c>
      <c r="D671" s="65">
        <v>672047</v>
      </c>
      <c r="E671" s="63">
        <f t="shared" si="20"/>
        <v>1.174018307031945E-3</v>
      </c>
      <c r="F671" s="62">
        <f t="shared" si="21"/>
        <v>553463.10661633383</v>
      </c>
    </row>
    <row r="672" spans="1:6" x14ac:dyDescent="0.25">
      <c r="A672" s="68">
        <v>103519376</v>
      </c>
      <c r="B672" s="61" t="s">
        <v>1290</v>
      </c>
      <c r="C672" s="64" t="s">
        <v>1018</v>
      </c>
      <c r="D672" s="65">
        <v>651403</v>
      </c>
      <c r="E672" s="63">
        <f t="shared" si="20"/>
        <v>1.1379547074170855E-3</v>
      </c>
      <c r="F672" s="62">
        <f t="shared" si="21"/>
        <v>536461.77728521917</v>
      </c>
    </row>
    <row r="673" spans="1:7" x14ac:dyDescent="0.25">
      <c r="A673" s="68">
        <v>126513210</v>
      </c>
      <c r="B673" s="61" t="s">
        <v>1291</v>
      </c>
      <c r="C673" s="64" t="s">
        <v>1018</v>
      </c>
      <c r="D673" s="65">
        <v>564243</v>
      </c>
      <c r="E673" s="63">
        <f t="shared" si="20"/>
        <v>9.8569238701255377E-4</v>
      </c>
      <c r="F673" s="62">
        <f t="shared" si="21"/>
        <v>464681.31494749628</v>
      </c>
    </row>
    <row r="674" spans="1:7" x14ac:dyDescent="0.25">
      <c r="A674" s="68">
        <v>126513415</v>
      </c>
      <c r="B674" s="61" t="s">
        <v>1292</v>
      </c>
      <c r="C674" s="64" t="s">
        <v>1018</v>
      </c>
      <c r="D674" s="65">
        <v>306436</v>
      </c>
      <c r="E674" s="63">
        <f t="shared" si="20"/>
        <v>5.3532189554248593E-4</v>
      </c>
      <c r="F674" s="62">
        <f t="shared" si="21"/>
        <v>252364.82052458063</v>
      </c>
    </row>
    <row r="675" spans="1:7" x14ac:dyDescent="0.25">
      <c r="A675" s="68">
        <v>126513020</v>
      </c>
      <c r="B675" s="61" t="s">
        <v>1293</v>
      </c>
      <c r="C675" s="64" t="s">
        <v>1018</v>
      </c>
      <c r="D675" s="65">
        <v>892239</v>
      </c>
      <c r="E675" s="63">
        <f t="shared" si="20"/>
        <v>1.558678069015821E-3</v>
      </c>
      <c r="F675" s="62">
        <f t="shared" si="21"/>
        <v>734801.83496727317</v>
      </c>
    </row>
    <row r="676" spans="1:7" x14ac:dyDescent="0.25">
      <c r="A676" s="68">
        <v>126510006</v>
      </c>
      <c r="B676" s="61" t="s">
        <v>1294</v>
      </c>
      <c r="C676" s="64" t="s">
        <v>1018</v>
      </c>
      <c r="D676" s="65">
        <v>544672</v>
      </c>
      <c r="E676" s="63">
        <f t="shared" si="20"/>
        <v>9.5150324207637785E-4</v>
      </c>
      <c r="F676" s="62">
        <f t="shared" si="21"/>
        <v>448563.65285007114</v>
      </c>
    </row>
    <row r="677" spans="1:7" x14ac:dyDescent="0.25">
      <c r="A677" s="68">
        <v>126510007</v>
      </c>
      <c r="B677" s="61" t="s">
        <v>1295</v>
      </c>
      <c r="C677" s="64" t="s">
        <v>1018</v>
      </c>
      <c r="D677" s="65">
        <v>834897</v>
      </c>
      <c r="E677" s="63">
        <f t="shared" si="20"/>
        <v>1.458505673689563E-3</v>
      </c>
      <c r="F677" s="62">
        <f t="shared" si="21"/>
        <v>687577.93327647808</v>
      </c>
    </row>
    <row r="678" spans="1:7" x14ac:dyDescent="0.25">
      <c r="A678" s="68">
        <v>126513250</v>
      </c>
      <c r="B678" s="61" t="s">
        <v>1296</v>
      </c>
      <c r="C678" s="64" t="s">
        <v>1018</v>
      </c>
      <c r="D678" s="65">
        <v>245422</v>
      </c>
      <c r="E678" s="63">
        <f t="shared" si="20"/>
        <v>4.2873477740157162E-4</v>
      </c>
      <c r="F678" s="62">
        <f t="shared" si="21"/>
        <v>202116.84979174653</v>
      </c>
    </row>
    <row r="679" spans="1:7" x14ac:dyDescent="0.25">
      <c r="A679" s="68">
        <v>129544907</v>
      </c>
      <c r="B679" s="61" t="s">
        <v>1297</v>
      </c>
      <c r="C679" s="64" t="s">
        <v>1029</v>
      </c>
      <c r="D679" s="65">
        <v>63250</v>
      </c>
      <c r="E679" s="63">
        <f t="shared" si="20"/>
        <v>1.1049325109668002E-4</v>
      </c>
      <c r="F679" s="62">
        <f t="shared" si="21"/>
        <v>52089.424539478801</v>
      </c>
    </row>
    <row r="680" spans="1:7" x14ac:dyDescent="0.25">
      <c r="A680" s="68">
        <v>105620001</v>
      </c>
      <c r="B680" s="61" t="s">
        <v>1298</v>
      </c>
      <c r="C680" s="64" t="s">
        <v>1079</v>
      </c>
      <c r="D680" s="65">
        <v>125868</v>
      </c>
      <c r="E680" s="63">
        <f t="shared" si="20"/>
        <v>2.198824431468288E-4</v>
      </c>
      <c r="F680" s="62">
        <f t="shared" si="21"/>
        <v>103658.36660766986</v>
      </c>
    </row>
    <row r="681" spans="1:7" x14ac:dyDescent="0.25">
      <c r="A681" s="68">
        <v>107653040</v>
      </c>
      <c r="B681" s="61" t="s">
        <v>1299</v>
      </c>
      <c r="C681" s="64" t="s">
        <v>1099</v>
      </c>
      <c r="D681" s="65">
        <v>15316</v>
      </c>
      <c r="E681" s="63">
        <f t="shared" si="20"/>
        <v>2.6755962589671956E-5</v>
      </c>
      <c r="F681" s="62">
        <f t="shared" si="21"/>
        <v>12613.464446587468</v>
      </c>
    </row>
    <row r="682" spans="1:7" x14ac:dyDescent="0.25">
      <c r="A682" s="68">
        <v>112673300</v>
      </c>
      <c r="B682" s="61" t="s">
        <v>1300</v>
      </c>
      <c r="C682" s="64" t="s">
        <v>1120</v>
      </c>
      <c r="D682" s="65">
        <v>66283</v>
      </c>
      <c r="E682" s="63">
        <f t="shared" si="20"/>
        <v>1.1579168636270738E-4</v>
      </c>
      <c r="F682" s="62">
        <f t="shared" si="21"/>
        <v>54587.246272731601</v>
      </c>
    </row>
    <row r="683" spans="1:7" x14ac:dyDescent="0.25">
      <c r="A683" s="68">
        <v>112673500</v>
      </c>
      <c r="B683" s="61" t="s">
        <v>1301</v>
      </c>
      <c r="C683" s="64" t="s">
        <v>1120</v>
      </c>
      <c r="D683" s="65">
        <v>476605</v>
      </c>
      <c r="E683" s="63">
        <f t="shared" si="20"/>
        <v>8.3259503460763923E-4</v>
      </c>
      <c r="F683" s="62">
        <f t="shared" si="21"/>
        <v>392507.19656345132</v>
      </c>
    </row>
    <row r="684" spans="1:7" x14ac:dyDescent="0.25">
      <c r="A684" s="68">
        <v>189670676</v>
      </c>
      <c r="B684" s="61" t="s">
        <v>1302</v>
      </c>
      <c r="C684" s="64" t="s">
        <v>1120</v>
      </c>
      <c r="D684" s="65">
        <v>449184</v>
      </c>
      <c r="E684" s="63">
        <f t="shared" si="20"/>
        <v>7.8469249803337737E-4</v>
      </c>
      <c r="F684" s="62">
        <f t="shared" si="21"/>
        <v>369924.68098563235</v>
      </c>
    </row>
    <row r="685" spans="1:7" x14ac:dyDescent="0.25">
      <c r="A685" s="68"/>
      <c r="B685" s="61"/>
      <c r="C685" s="61"/>
      <c r="D685" s="62"/>
      <c r="E685" s="64"/>
      <c r="F685" s="64"/>
    </row>
    <row r="686" spans="1:7" x14ac:dyDescent="0.25">
      <c r="A686" s="68"/>
      <c r="B686" s="61"/>
      <c r="C686" s="61"/>
      <c r="D686" s="62">
        <f>SUM(D18:D684)</f>
        <v>572433152</v>
      </c>
      <c r="E686" s="66">
        <f>SUM(E18:E684)</f>
        <v>0.99999999999999978</v>
      </c>
      <c r="F686" s="62">
        <f>SUM(F18:F684)</f>
        <v>471426299.99999994</v>
      </c>
      <c r="G686" s="9"/>
    </row>
    <row r="687" spans="1:7" x14ac:dyDescent="0.25">
      <c r="A687" s="11"/>
      <c r="B687" s="10"/>
      <c r="C687" s="10"/>
    </row>
    <row r="688" spans="1:7" x14ac:dyDescent="0.25">
      <c r="A688" s="11"/>
      <c r="B688" s="10"/>
      <c r="C688" s="10"/>
      <c r="F688" s="9">
        <v>471426300</v>
      </c>
    </row>
    <row r="689" spans="1:3" x14ac:dyDescent="0.25">
      <c r="A689" s="11"/>
      <c r="B689" s="10"/>
      <c r="C689" s="10"/>
    </row>
    <row r="690" spans="1:3" x14ac:dyDescent="0.25">
      <c r="A690" s="11"/>
      <c r="B690" s="10"/>
      <c r="C690" s="10"/>
    </row>
    <row r="691" spans="1:3" x14ac:dyDescent="0.25">
      <c r="A691" s="11"/>
      <c r="B691" s="10"/>
      <c r="C691" s="10"/>
    </row>
    <row r="692" spans="1:3" x14ac:dyDescent="0.25">
      <c r="A692" s="11"/>
      <c r="B692" s="10"/>
      <c r="C692" s="10"/>
    </row>
    <row r="693" spans="1:3" x14ac:dyDescent="0.25">
      <c r="A693" s="11"/>
      <c r="B693" s="10"/>
      <c r="C693" s="10"/>
    </row>
    <row r="694" spans="1:3" x14ac:dyDescent="0.25">
      <c r="A694" s="11"/>
      <c r="B694" s="10"/>
      <c r="C694" s="10"/>
    </row>
    <row r="695" spans="1:3" x14ac:dyDescent="0.25">
      <c r="A695" s="11"/>
      <c r="B695" s="10"/>
      <c r="C695" s="10"/>
    </row>
    <row r="696" spans="1:3" x14ac:dyDescent="0.25">
      <c r="A696" s="11"/>
      <c r="B696" s="10"/>
      <c r="C696" s="10"/>
    </row>
    <row r="697" spans="1:3" x14ac:dyDescent="0.25">
      <c r="A697" s="11"/>
      <c r="B697" s="10"/>
      <c r="C697" s="10"/>
    </row>
    <row r="698" spans="1:3" x14ac:dyDescent="0.25">
      <c r="A698" s="11"/>
      <c r="B698" s="10"/>
      <c r="C698" s="10"/>
    </row>
    <row r="699" spans="1:3" x14ac:dyDescent="0.25">
      <c r="A699" s="11"/>
      <c r="B699" s="10"/>
      <c r="C699" s="10"/>
    </row>
    <row r="700" spans="1:3" x14ac:dyDescent="0.25">
      <c r="A700" s="11"/>
      <c r="B700" s="10"/>
      <c r="C700" s="10"/>
    </row>
    <row r="701" spans="1:3" x14ac:dyDescent="0.25">
      <c r="A701" s="11"/>
      <c r="B701" s="10"/>
      <c r="C701" s="10"/>
    </row>
    <row r="702" spans="1:3" x14ac:dyDescent="0.25">
      <c r="A702" s="11"/>
      <c r="B702" s="10"/>
      <c r="C702" s="10"/>
    </row>
    <row r="703" spans="1:3" x14ac:dyDescent="0.25">
      <c r="A703" s="11"/>
      <c r="B703" s="10"/>
      <c r="C703" s="10"/>
    </row>
    <row r="704" spans="1:3" x14ac:dyDescent="0.25">
      <c r="A704" s="11"/>
      <c r="B704" s="10"/>
      <c r="C704" s="10"/>
    </row>
    <row r="705" spans="1:3" x14ac:dyDescent="0.25">
      <c r="A705" s="11"/>
      <c r="B705" s="10"/>
      <c r="C705" s="10"/>
    </row>
    <row r="706" spans="1:3" x14ac:dyDescent="0.25">
      <c r="A706" s="11"/>
      <c r="B706" s="10"/>
      <c r="C706" s="10"/>
    </row>
    <row r="707" spans="1:3" x14ac:dyDescent="0.25">
      <c r="A707" s="11"/>
      <c r="B707" s="10"/>
      <c r="C707" s="10"/>
    </row>
    <row r="708" spans="1:3" x14ac:dyDescent="0.25">
      <c r="A708" s="11"/>
      <c r="B708" s="10"/>
      <c r="C708" s="10"/>
    </row>
    <row r="709" spans="1:3" x14ac:dyDescent="0.25">
      <c r="A709" s="11"/>
      <c r="B709" s="10"/>
      <c r="C709" s="10"/>
    </row>
    <row r="710" spans="1:3" x14ac:dyDescent="0.25">
      <c r="A710" s="11"/>
      <c r="B710" s="10"/>
      <c r="C710" s="10"/>
    </row>
    <row r="711" spans="1:3" x14ac:dyDescent="0.25">
      <c r="A711" s="11"/>
      <c r="B711" s="10"/>
      <c r="C711" s="10"/>
    </row>
    <row r="712" spans="1:3" x14ac:dyDescent="0.25">
      <c r="A712" s="11"/>
      <c r="B712" s="10"/>
      <c r="C712" s="10"/>
    </row>
    <row r="713" spans="1:3" x14ac:dyDescent="0.25">
      <c r="A713" s="11"/>
      <c r="B713" s="10"/>
      <c r="C713" s="10"/>
    </row>
    <row r="714" spans="1:3" x14ac:dyDescent="0.25">
      <c r="A714" s="11"/>
      <c r="B714" s="10"/>
      <c r="C714" s="10"/>
    </row>
    <row r="715" spans="1:3" x14ac:dyDescent="0.25">
      <c r="A715" s="11"/>
      <c r="B715" s="10"/>
      <c r="C715" s="10"/>
    </row>
    <row r="716" spans="1:3" x14ac:dyDescent="0.25">
      <c r="A716" s="11"/>
      <c r="B716" s="10"/>
      <c r="C716" s="10"/>
    </row>
    <row r="717" spans="1:3" x14ac:dyDescent="0.25">
      <c r="A717" s="11"/>
      <c r="B717" s="10"/>
      <c r="C717" s="10"/>
    </row>
    <row r="718" spans="1:3" x14ac:dyDescent="0.25">
      <c r="A718" s="11"/>
      <c r="B718" s="10"/>
      <c r="C718" s="10"/>
    </row>
    <row r="719" spans="1:3" x14ac:dyDescent="0.25">
      <c r="A719" s="11"/>
      <c r="B719" s="10"/>
      <c r="C719" s="10"/>
    </row>
    <row r="720" spans="1:3" x14ac:dyDescent="0.25">
      <c r="A720" s="11"/>
      <c r="B720" s="10"/>
      <c r="C720" s="10"/>
    </row>
    <row r="721" spans="1:3" x14ac:dyDescent="0.25">
      <c r="A721" s="11"/>
      <c r="B721" s="10"/>
      <c r="C721" s="10"/>
    </row>
    <row r="722" spans="1:3" x14ac:dyDescent="0.25">
      <c r="A722" s="11"/>
      <c r="B722" s="10"/>
      <c r="C722" s="10"/>
    </row>
    <row r="723" spans="1:3" x14ac:dyDescent="0.25">
      <c r="A723" s="11"/>
      <c r="B723" s="10"/>
      <c r="C723" s="10"/>
    </row>
    <row r="724" spans="1:3" x14ac:dyDescent="0.25">
      <c r="A724" s="11"/>
      <c r="B724" s="10"/>
      <c r="C724" s="10"/>
    </row>
    <row r="725" spans="1:3" x14ac:dyDescent="0.25">
      <c r="A725" s="11"/>
      <c r="B725" s="10"/>
      <c r="C725" s="10"/>
    </row>
    <row r="726" spans="1:3" x14ac:dyDescent="0.25">
      <c r="A726" s="11"/>
      <c r="B726" s="10"/>
      <c r="C726" s="10"/>
    </row>
    <row r="727" spans="1:3" x14ac:dyDescent="0.25">
      <c r="A727" s="11"/>
      <c r="B727" s="10"/>
      <c r="C727" s="10"/>
    </row>
    <row r="728" spans="1:3" x14ac:dyDescent="0.25">
      <c r="A728" s="11"/>
      <c r="B728" s="10"/>
      <c r="C728" s="10"/>
    </row>
    <row r="729" spans="1:3" x14ac:dyDescent="0.25">
      <c r="A729" s="11"/>
      <c r="B729" s="10"/>
      <c r="C729" s="10"/>
    </row>
    <row r="730" spans="1:3" x14ac:dyDescent="0.25">
      <c r="A730" s="11"/>
      <c r="B730" s="10"/>
      <c r="C730" s="10"/>
    </row>
    <row r="731" spans="1:3" x14ac:dyDescent="0.25">
      <c r="A731" s="11"/>
      <c r="B731" s="10"/>
      <c r="C731" s="10"/>
    </row>
    <row r="732" spans="1:3" x14ac:dyDescent="0.25">
      <c r="A732" s="11"/>
      <c r="B732" s="10"/>
      <c r="C732" s="10"/>
    </row>
    <row r="733" spans="1:3" x14ac:dyDescent="0.25">
      <c r="A733" s="11"/>
      <c r="B733" s="10"/>
      <c r="C733" s="10"/>
    </row>
    <row r="734" spans="1:3" x14ac:dyDescent="0.25">
      <c r="A734" s="11"/>
      <c r="B734" s="10"/>
      <c r="C734" s="10"/>
    </row>
    <row r="735" spans="1:3" x14ac:dyDescent="0.25">
      <c r="A735" s="11"/>
      <c r="B735" s="10"/>
      <c r="C735" s="10"/>
    </row>
    <row r="736" spans="1:3" x14ac:dyDescent="0.25">
      <c r="A736" s="11"/>
      <c r="B736" s="10"/>
      <c r="C736" s="10"/>
    </row>
    <row r="737" spans="1:3" x14ac:dyDescent="0.25">
      <c r="A737" s="11"/>
      <c r="B737" s="10"/>
      <c r="C737" s="10"/>
    </row>
    <row r="738" spans="1:3" x14ac:dyDescent="0.25">
      <c r="A738" s="11"/>
      <c r="B738" s="10"/>
      <c r="C738" s="10"/>
    </row>
    <row r="739" spans="1:3" x14ac:dyDescent="0.25">
      <c r="A739" s="11"/>
      <c r="B739" s="10"/>
      <c r="C739" s="10"/>
    </row>
    <row r="740" spans="1:3" x14ac:dyDescent="0.25">
      <c r="A740" s="11"/>
      <c r="B740" s="10"/>
      <c r="C740" s="10"/>
    </row>
    <row r="741" spans="1:3" x14ac:dyDescent="0.25">
      <c r="A741" s="11"/>
      <c r="B741" s="10"/>
      <c r="C741" s="10"/>
    </row>
    <row r="742" spans="1:3" x14ac:dyDescent="0.25">
      <c r="A742" s="11"/>
      <c r="B742" s="10"/>
      <c r="C742" s="10"/>
    </row>
    <row r="743" spans="1:3" x14ac:dyDescent="0.25">
      <c r="A743" s="11"/>
      <c r="B743" s="10"/>
      <c r="C743" s="10"/>
    </row>
    <row r="744" spans="1:3" x14ac:dyDescent="0.25">
      <c r="A744" s="11"/>
      <c r="B744" s="10"/>
      <c r="C744" s="10"/>
    </row>
    <row r="745" spans="1:3" x14ac:dyDescent="0.25">
      <c r="A745" s="11"/>
      <c r="B745" s="10"/>
      <c r="C745" s="10"/>
    </row>
    <row r="746" spans="1:3" x14ac:dyDescent="0.25">
      <c r="A746" s="11"/>
      <c r="B746" s="10"/>
      <c r="C746" s="10"/>
    </row>
    <row r="747" spans="1:3" x14ac:dyDescent="0.25">
      <c r="A747" s="11"/>
      <c r="B747" s="10"/>
      <c r="C747" s="10"/>
    </row>
    <row r="748" spans="1:3" x14ac:dyDescent="0.25">
      <c r="A748" s="11"/>
      <c r="B748" s="10"/>
      <c r="C748" s="10"/>
    </row>
    <row r="749" spans="1:3" x14ac:dyDescent="0.25">
      <c r="A749" s="11"/>
      <c r="B749" s="10"/>
      <c r="C749" s="10"/>
    </row>
    <row r="750" spans="1:3" x14ac:dyDescent="0.25">
      <c r="A750" s="11"/>
      <c r="B750" s="10"/>
      <c r="C750" s="10"/>
    </row>
    <row r="751" spans="1:3" x14ac:dyDescent="0.25">
      <c r="A751" s="11"/>
      <c r="B751" s="10"/>
      <c r="C751" s="10"/>
    </row>
    <row r="752" spans="1:3" x14ac:dyDescent="0.25">
      <c r="A752" s="11"/>
      <c r="B752" s="10"/>
      <c r="C752" s="10"/>
    </row>
    <row r="753" spans="1:3" x14ac:dyDescent="0.25">
      <c r="A753" s="11"/>
      <c r="B753" s="10"/>
      <c r="C753" s="10"/>
    </row>
    <row r="754" spans="1:3" x14ac:dyDescent="0.25">
      <c r="A754" s="11"/>
      <c r="B754" s="10"/>
      <c r="C754" s="10"/>
    </row>
    <row r="755" spans="1:3" x14ac:dyDescent="0.25">
      <c r="A755" s="11"/>
      <c r="B755" s="10"/>
      <c r="C755" s="10"/>
    </row>
    <row r="756" spans="1:3" x14ac:dyDescent="0.25">
      <c r="A756" s="11"/>
      <c r="B756" s="10"/>
      <c r="C756" s="10"/>
    </row>
    <row r="757" spans="1:3" x14ac:dyDescent="0.25">
      <c r="A757" s="11"/>
      <c r="B757" s="10"/>
      <c r="C757" s="10"/>
    </row>
    <row r="758" spans="1:3" x14ac:dyDescent="0.25">
      <c r="A758" s="11"/>
      <c r="B758" s="10"/>
      <c r="C758" s="10"/>
    </row>
    <row r="759" spans="1:3" x14ac:dyDescent="0.25">
      <c r="A759" s="11"/>
      <c r="B759" s="10"/>
      <c r="C759" s="10"/>
    </row>
    <row r="760" spans="1:3" x14ac:dyDescent="0.25">
      <c r="A760" s="11"/>
      <c r="B760" s="10"/>
      <c r="C760" s="10"/>
    </row>
    <row r="761" spans="1:3" x14ac:dyDescent="0.25">
      <c r="A761" s="11"/>
      <c r="B761" s="10"/>
      <c r="C761" s="10"/>
    </row>
    <row r="762" spans="1:3" x14ac:dyDescent="0.25">
      <c r="A762" s="11"/>
      <c r="B762" s="10"/>
      <c r="C762" s="10"/>
    </row>
    <row r="763" spans="1:3" x14ac:dyDescent="0.25">
      <c r="A763" s="11"/>
      <c r="B763" s="10"/>
      <c r="C763" s="10"/>
    </row>
    <row r="764" spans="1:3" x14ac:dyDescent="0.25">
      <c r="A764" s="11"/>
      <c r="B764" s="10"/>
      <c r="C764" s="10"/>
    </row>
    <row r="765" spans="1:3" x14ac:dyDescent="0.25">
      <c r="A765" s="11"/>
      <c r="B765" s="10"/>
      <c r="C765" s="10"/>
    </row>
  </sheetData>
  <mergeCells count="12">
    <mergeCell ref="B4:F4"/>
    <mergeCell ref="B15:F15"/>
    <mergeCell ref="B14:F14"/>
    <mergeCell ref="B13:F13"/>
    <mergeCell ref="B12:F12"/>
    <mergeCell ref="B11:F11"/>
    <mergeCell ref="B10:F10"/>
    <mergeCell ref="B9:F9"/>
    <mergeCell ref="B8:F8"/>
    <mergeCell ref="B7:F7"/>
    <mergeCell ref="B6:F6"/>
    <mergeCell ref="B5:F5"/>
  </mergeCells>
  <pageMargins left="0.7" right="0.7" top="0.75" bottom="0.75" header="0.3" footer="0.3"/>
  <pageSetup scale="77" fitToHeight="0" orientation="portrait" r:id="rId1"/>
  <headerFooter>
    <oddFooter>&amp;L&amp;"-,Bold"&amp;12House Appropriations Committee (D)&amp;C&amp;"-,Bold"&amp;12www.hacd.net
HDAPPROPS@hacd.net
(717) 783-1540&amp;R&amp;"-,Bold"&amp;12&amp;D
&amp;N</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CARES Act analysis</vt:lpstr>
      <vt:lpstr>ESSERF LEA Estimate</vt:lpstr>
      <vt:lpstr>'CARES Act analysis'!Print_Area</vt:lpstr>
      <vt:lpstr>'ESSERF LEA Estimate'!Print_Area</vt:lpstr>
      <vt:lpstr>'CARES Act analysis'!Print_Titles</vt:lpstr>
      <vt:lpstr>'ESSERF LEA Estimate'!Print_Titles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Brandon</dc:creator>
  <cp:keywords/>
  <dc:description/>
  <cp:lastModifiedBy>Ronni Burkhart</cp:lastModifiedBy>
  <cp:revision/>
  <cp:lastPrinted>2020-04-24T18:37:28Z</cp:lastPrinted>
  <dcterms:created xsi:type="dcterms:W3CDTF">2020-04-01T14:25:35Z</dcterms:created>
  <dcterms:modified xsi:type="dcterms:W3CDTF">2020-04-24T20:28:57Z</dcterms:modified>
  <cp:category/>
  <cp:contentStatus/>
</cp:coreProperties>
</file>